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heckCompatibility="1" autoCompressPictures="0"/>
  <bookViews>
    <workbookView xWindow="1440" yWindow="1840" windowWidth="22260" windowHeight="14200"/>
  </bookViews>
  <sheets>
    <sheet name="Personal Monthly Budget" sheetId="1" r:id="rId1"/>
  </sheets>
  <calcPr calcId="140001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D21" i="1"/>
  <c r="D31" i="1"/>
  <c r="D38" i="1"/>
  <c r="D44" i="1"/>
  <c r="D52" i="1"/>
  <c r="D62" i="1"/>
  <c r="I20" i="1"/>
  <c r="I29" i="1"/>
  <c r="I36" i="1"/>
  <c r="I42" i="1"/>
  <c r="I48" i="1"/>
  <c r="I55" i="1"/>
  <c r="J4" i="1"/>
  <c r="J7" i="1"/>
  <c r="E5" i="1"/>
  <c r="C21" i="1"/>
  <c r="C31" i="1"/>
  <c r="C38" i="1"/>
  <c r="C44" i="1"/>
  <c r="C52" i="1"/>
  <c r="C62" i="1"/>
  <c r="H20" i="1"/>
  <c r="H29" i="1"/>
  <c r="H36" i="1"/>
  <c r="H42" i="1"/>
  <c r="H48" i="1"/>
  <c r="H55" i="1"/>
  <c r="J3" i="1"/>
  <c r="J6" i="1"/>
  <c r="E14" i="1"/>
  <c r="E13" i="1"/>
  <c r="E12" i="1"/>
  <c r="E30" i="1"/>
  <c r="J28" i="1"/>
  <c r="J35" i="1"/>
  <c r="E37" i="1"/>
  <c r="J51" i="1"/>
  <c r="J52" i="1"/>
  <c r="J53" i="1"/>
  <c r="J54" i="1"/>
  <c r="J45" i="1"/>
  <c r="J46" i="1"/>
  <c r="J47" i="1"/>
  <c r="J39" i="1"/>
  <c r="J40" i="1"/>
  <c r="J41" i="1"/>
  <c r="J32" i="1"/>
  <c r="J33" i="1"/>
  <c r="J34" i="1"/>
  <c r="J23" i="1"/>
  <c r="J24" i="1"/>
  <c r="J25" i="1"/>
  <c r="J26" i="1"/>
  <c r="J27" i="1"/>
  <c r="J11" i="1"/>
  <c r="J12" i="1"/>
  <c r="J13" i="1"/>
  <c r="J14" i="1"/>
  <c r="J15" i="1"/>
  <c r="J16" i="1"/>
  <c r="J17" i="1"/>
  <c r="J18" i="1"/>
  <c r="J19" i="1"/>
  <c r="E55" i="1"/>
  <c r="E56" i="1"/>
  <c r="E57" i="1"/>
  <c r="E58" i="1"/>
  <c r="E59" i="1"/>
  <c r="E60" i="1"/>
  <c r="E61" i="1"/>
  <c r="E47" i="1"/>
  <c r="E48" i="1"/>
  <c r="E49" i="1"/>
  <c r="E50" i="1"/>
  <c r="E51" i="1"/>
  <c r="E41" i="1"/>
  <c r="E42" i="1"/>
  <c r="E43" i="1"/>
  <c r="E34" i="1"/>
  <c r="E35" i="1"/>
  <c r="E36" i="1"/>
  <c r="E24" i="1"/>
  <c r="E25" i="1"/>
  <c r="E26" i="1"/>
  <c r="E27" i="1"/>
  <c r="E28" i="1"/>
  <c r="E29" i="1"/>
  <c r="E11" i="1"/>
  <c r="E15" i="1"/>
  <c r="E16" i="1"/>
  <c r="E17" i="1"/>
  <c r="E18" i="1"/>
  <c r="E19" i="1"/>
  <c r="E20" i="1"/>
  <c r="J20" i="1"/>
  <c r="E62" i="1"/>
  <c r="E21" i="1"/>
  <c r="J55" i="1"/>
  <c r="J48" i="1"/>
  <c r="J42" i="1"/>
  <c r="J36" i="1"/>
  <c r="J29" i="1"/>
  <c r="E52" i="1"/>
  <c r="E44" i="1"/>
  <c r="E38" i="1"/>
  <c r="E31" i="1"/>
  <c r="J8" i="1"/>
  <c r="J5" i="1"/>
</calcChain>
</file>

<file path=xl/sharedStrings.xml><?xml version="1.0" encoding="utf-8"?>
<sst xmlns="http://schemas.openxmlformats.org/spreadsheetml/2006/main" count="146" uniqueCount="82">
  <si>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</si>
  <si>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</si>
  <si>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</si>
  <si>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</si>
  <si>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</si>
  <si>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</si>
  <si>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</si>
  <si>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</si>
  <si>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</si>
  <si>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</si>
  <si>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</si>
  <si>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</si>
  <si>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</si>
  <si>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</si>
  <si>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</si>
  <si>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</si>
  <si>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</si>
  <si>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</si>
  <si>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</si>
  <si>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</si>
  <si>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</si>
  <si>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</si>
  <si>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</si>
  <si>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</si>
  <si>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</si>
  <si>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</si>
  <si>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</si>
  <si>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</si>
  <si>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</si>
  <si>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</si>
  <si>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</si>
  <si>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</si>
  <si>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</si>
  <si>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</si>
  <si>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</si>
  <si>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</si>
  <si>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</si>
  <si>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</si>
  <si>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</si>
  <si>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</si>
  <si>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</si>
  <si>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</si>
  <si>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</si>
  <si>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</si>
  <si>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</si>
  <si>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</si>
  <si>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</si>
  <si>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</si>
  <si>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</si>
  <si>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</si>
  <si>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</si>
  <si>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</si>
  <si>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</si>
  <si>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</si>
  <si>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</si>
  <si>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</si>
  <si>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</si>
  <si>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</si>
  <si>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</si>
  <si>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</si>
  <si>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</si>
  <si>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</si>
  <si>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</si>
  <si>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</si>
  <si>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</si>
  <si>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</si>
  <si>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</si>
  <si>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</si>
  <si>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</t>
  </si>
  <si>
    <t>(Projected income minus expenses)</t>
  </si>
  <si>
    <t>(Actual income minus expenses)</t>
  </si>
  <si>
    <t>Total Expense Difference</t>
  </si>
  <si>
    <t xml:space="preserve">TOTAL PROJECTED EXPENSE </t>
  </si>
  <si>
    <t xml:space="preserve">TOTAL ACTUAL EXPENSE </t>
  </si>
  <si>
    <t>PROJECTED BALANCE</t>
  </si>
  <si>
    <t>ACTUAL BALANCE</t>
  </si>
  <si>
    <t>BALANCE DIFFERENCE (Actual minus projected)</t>
  </si>
  <si>
    <t>https://choicelifeinsurancesolutions.com</t>
  </si>
  <si>
    <t>800-458-6211 ext. 702 or ext. 704</t>
  </si>
  <si>
    <t>Choice Life Monthly Budget</t>
  </si>
  <si>
    <t>Video Streaming Services</t>
  </si>
  <si>
    <t>Music Streaming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</si>
</sst>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&quot;$&quot;#,##0_);[Red]\(&quot;$&quot;#,##0\)"/>
    <numFmt numFmtId="166" formatCode="&quot;$&quot;#,##0"/>
  </numFmts>
  <fonts count="16" x14ac:knownFonts="1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4"/>
      <name val="Calibri"/>
      <family val="2"/>
      <scheme val="minor"/>
    </font>
    <font>
      <sz val="30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2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3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4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6" tint="0.79998168889431442"/>
      </left>
      <right/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4" tint="0.79998168889431442"/>
      </left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/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</borders>
  <cellStyleXfs count="3">
    <xf numFmtId="0" fontId="0" fillId="0" borderId="0"/>
    <xf numFmtId="164" fontId="12" fillId="0" borderId="0" applyFont="0" applyFill="0" applyBorder="0" applyProtection="0">
      <alignment horizontal="left" vertical="center" indent="1"/>
    </xf>
    <xf numFmtId="0" fontId="14" fillId="0" borderId="0" applyNumberFormat="0" applyFill="0" applyBorder="0" applyAlignment="0" applyProtection="0"/>
  </cellStyleXfs>
  <cellXfs count="19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165" fontId="3" fillId="6" borderId="0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5" fillId="0" borderId="17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10" fillId="5" borderId="3" xfId="0" applyFont="1" applyFill="1" applyBorder="1" applyAlignment="1">
      <alignment horizontal="left" vertical="center" indent="1"/>
    </xf>
    <xf numFmtId="0" fontId="10" fillId="5" borderId="2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66" fontId="10" fillId="5" borderId="27" xfId="0" applyNumberFormat="1" applyFont="1" applyFill="1" applyBorder="1" applyAlignment="1">
      <alignment horizontal="right" vertical="center"/>
    </xf>
    <xf numFmtId="166" fontId="10" fillId="5" borderId="4" xfId="0" applyNumberFormat="1" applyFont="1" applyFill="1" applyBorder="1" applyAlignment="1">
      <alignment horizontal="right" vertical="center"/>
    </xf>
    <xf numFmtId="166" fontId="10" fillId="5" borderId="5" xfId="0" applyNumberFormat="1" applyFont="1" applyFill="1" applyBorder="1" applyAlignment="1">
      <alignment horizontal="right" vertical="center"/>
    </xf>
    <xf numFmtId="166" fontId="10" fillId="5" borderId="48" xfId="0" applyNumberFormat="1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center" vertical="center"/>
    </xf>
    <xf numFmtId="166" fontId="10" fillId="5" borderId="43" xfId="0" applyNumberFormat="1" applyFont="1" applyFill="1" applyBorder="1" applyAlignment="1">
      <alignment horizontal="right" vertical="center"/>
    </xf>
    <xf numFmtId="166" fontId="10" fillId="5" borderId="30" xfId="0" applyNumberFormat="1" applyFont="1" applyFill="1" applyBorder="1" applyAlignment="1">
      <alignment horizontal="right" vertical="center"/>
    </xf>
    <xf numFmtId="0" fontId="10" fillId="5" borderId="45" xfId="0" applyFont="1" applyFill="1" applyBorder="1" applyAlignment="1">
      <alignment horizontal="center" vertical="center"/>
    </xf>
    <xf numFmtId="166" fontId="10" fillId="5" borderId="46" xfId="0" applyNumberFormat="1" applyFont="1" applyFill="1" applyBorder="1" applyAlignment="1">
      <alignment horizontal="right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166" fontId="10" fillId="5" borderId="51" xfId="0" applyNumberFormat="1" applyFont="1" applyFill="1" applyBorder="1" applyAlignment="1">
      <alignment horizontal="right" vertical="center"/>
    </xf>
    <xf numFmtId="166" fontId="10" fillId="5" borderId="52" xfId="0" applyNumberFormat="1" applyFont="1" applyFill="1" applyBorder="1" applyAlignment="1">
      <alignment horizontal="right" vertical="center"/>
    </xf>
    <xf numFmtId="0" fontId="10" fillId="5" borderId="53" xfId="0" applyFont="1" applyFill="1" applyBorder="1" applyAlignment="1">
      <alignment horizontal="left" vertical="center" indent="1"/>
    </xf>
    <xf numFmtId="166" fontId="10" fillId="5" borderId="50" xfId="0" applyNumberFormat="1" applyFont="1" applyFill="1" applyBorder="1" applyAlignment="1">
      <alignment horizontal="right" vertical="center" indent="1"/>
    </xf>
    <xf numFmtId="166" fontId="10" fillId="5" borderId="51" xfId="0" applyNumberFormat="1" applyFont="1" applyFill="1" applyBorder="1" applyAlignment="1">
      <alignment horizontal="right" vertical="center" indent="1"/>
    </xf>
    <xf numFmtId="166" fontId="10" fillId="5" borderId="43" xfId="0" applyNumberFormat="1" applyFont="1" applyFill="1" applyBorder="1" applyAlignment="1">
      <alignment horizontal="right" vertical="center" indent="1"/>
    </xf>
    <xf numFmtId="0" fontId="10" fillId="5" borderId="54" xfId="0" applyFont="1" applyFill="1" applyBorder="1" applyAlignment="1">
      <alignment horizontal="left" vertical="center" indent="1"/>
    </xf>
    <xf numFmtId="0" fontId="10" fillId="5" borderId="43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10" fillId="5" borderId="45" xfId="0" applyFont="1" applyFill="1" applyBorder="1" applyAlignment="1">
      <alignment vertical="center"/>
    </xf>
    <xf numFmtId="165" fontId="9" fillId="6" borderId="6" xfId="0" applyNumberFormat="1" applyFont="1" applyFill="1" applyBorder="1" applyAlignment="1">
      <alignment horizontal="left" vertical="center" indent="1"/>
    </xf>
    <xf numFmtId="165" fontId="9" fillId="7" borderId="8" xfId="0" applyNumberFormat="1" applyFont="1" applyFill="1" applyBorder="1" applyAlignment="1">
      <alignment horizontal="left" vertical="center" indent="1"/>
    </xf>
    <xf numFmtId="165" fontId="7" fillId="8" borderId="5" xfId="0" applyNumberFormat="1" applyFont="1" applyFill="1" applyBorder="1" applyAlignment="1">
      <alignment horizontal="left" vertical="center" indent="1"/>
    </xf>
    <xf numFmtId="165" fontId="4" fillId="8" borderId="12" xfId="0" applyNumberFormat="1" applyFont="1" applyFill="1" applyBorder="1" applyAlignment="1">
      <alignment horizontal="left" vertical="center" indent="1"/>
    </xf>
    <xf numFmtId="165" fontId="3" fillId="7" borderId="8" xfId="0" applyNumberFormat="1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indent="1" shrinkToFit="1"/>
    </xf>
    <xf numFmtId="166" fontId="9" fillId="0" borderId="21" xfId="0" applyNumberFormat="1" applyFont="1" applyFill="1" applyBorder="1" applyAlignment="1">
      <alignment horizontal="right" vertical="center" indent="1"/>
    </xf>
    <xf numFmtId="0" fontId="9" fillId="3" borderId="22" xfId="0" applyFont="1" applyFill="1" applyBorder="1" applyAlignment="1">
      <alignment horizontal="left" vertical="center" indent="1" shrinkToFit="1"/>
    </xf>
    <xf numFmtId="166" fontId="9" fillId="3" borderId="15" xfId="0" applyNumberFormat="1" applyFont="1" applyFill="1" applyBorder="1" applyAlignment="1">
      <alignment horizontal="right" vertical="center" indent="1"/>
    </xf>
    <xf numFmtId="0" fontId="9" fillId="0" borderId="23" xfId="0" applyFont="1" applyFill="1" applyBorder="1" applyAlignment="1">
      <alignment horizontal="left" vertical="center" indent="1" shrinkToFit="1"/>
    </xf>
    <xf numFmtId="166" fontId="9" fillId="0" borderId="15" xfId="0" applyNumberFormat="1" applyFont="1" applyFill="1" applyBorder="1" applyAlignment="1">
      <alignment horizontal="right" vertical="center" indent="1"/>
    </xf>
    <xf numFmtId="0" fontId="9" fillId="3" borderId="15" xfId="0" applyFont="1" applyFill="1" applyBorder="1" applyAlignment="1">
      <alignment horizontal="left" vertical="center" indent="1" shrinkToFit="1"/>
    </xf>
    <xf numFmtId="166" fontId="9" fillId="3" borderId="22" xfId="0" applyNumberFormat="1" applyFont="1" applyFill="1" applyBorder="1" applyAlignment="1">
      <alignment horizontal="right" vertical="center" indent="1"/>
    </xf>
    <xf numFmtId="166" fontId="9" fillId="0" borderId="16" xfId="0" applyNumberFormat="1" applyFont="1" applyFill="1" applyBorder="1" applyAlignment="1">
      <alignment horizontal="right" vertical="center" indent="1"/>
    </xf>
    <xf numFmtId="166" fontId="9" fillId="3" borderId="21" xfId="0" applyNumberFormat="1" applyFont="1" applyFill="1" applyBorder="1" applyAlignment="1">
      <alignment horizontal="right" vertical="center" indent="1"/>
    </xf>
    <xf numFmtId="166" fontId="9" fillId="3" borderId="19" xfId="0" applyNumberFormat="1" applyFont="1" applyFill="1" applyBorder="1" applyAlignment="1">
      <alignment horizontal="right" vertical="center" indent="1"/>
    </xf>
    <xf numFmtId="0" fontId="9" fillId="0" borderId="22" xfId="0" applyFont="1" applyFill="1" applyBorder="1" applyAlignment="1">
      <alignment horizontal="left" vertical="center" indent="1" shrinkToFit="1"/>
    </xf>
    <xf numFmtId="166" fontId="9" fillId="0" borderId="22" xfId="0" applyNumberFormat="1" applyFont="1" applyFill="1" applyBorder="1" applyAlignment="1">
      <alignment horizontal="right" vertical="center" indent="1"/>
    </xf>
    <xf numFmtId="166" fontId="9" fillId="0" borderId="17" xfId="0" applyNumberFormat="1" applyFont="1" applyFill="1" applyBorder="1" applyAlignment="1">
      <alignment horizontal="right" vertical="center" indent="1"/>
    </xf>
    <xf numFmtId="166" fontId="9" fillId="3" borderId="16" xfId="0" applyNumberFormat="1" applyFont="1" applyFill="1" applyBorder="1" applyAlignment="1">
      <alignment horizontal="right" vertical="center" indent="1"/>
    </xf>
    <xf numFmtId="166" fontId="9" fillId="0" borderId="19" xfId="0" applyNumberFormat="1" applyFont="1" applyFill="1" applyBorder="1" applyAlignment="1">
      <alignment horizontal="right" vertical="center" indent="1"/>
    </xf>
    <xf numFmtId="0" fontId="9" fillId="4" borderId="17" xfId="0" applyFont="1" applyFill="1" applyBorder="1" applyAlignment="1">
      <alignment horizontal="left" vertical="center" indent="1"/>
    </xf>
    <xf numFmtId="166" fontId="7" fillId="4" borderId="23" xfId="0" applyNumberFormat="1" applyFont="1" applyFill="1" applyBorder="1" applyAlignment="1">
      <alignment horizontal="right" vertical="center" indent="1"/>
    </xf>
    <xf numFmtId="166" fontId="9" fillId="4" borderId="23" xfId="0" applyNumberFormat="1" applyFont="1" applyFill="1" applyBorder="1" applyAlignment="1">
      <alignment horizontal="right" vertical="center" indent="1"/>
    </xf>
    <xf numFmtId="166" fontId="9" fillId="4" borderId="18" xfId="0" applyNumberFormat="1" applyFont="1" applyFill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indent="1" shrinkToFit="1"/>
    </xf>
    <xf numFmtId="166" fontId="9" fillId="0" borderId="46" xfId="0" applyNumberFormat="1" applyFont="1" applyFill="1" applyBorder="1" applyAlignment="1">
      <alignment horizontal="right" vertical="center" indent="1"/>
    </xf>
    <xf numFmtId="166" fontId="9" fillId="0" borderId="0" xfId="0" applyNumberFormat="1" applyFont="1" applyFill="1" applyBorder="1" applyAlignment="1">
      <alignment horizontal="right" vertical="center" indent="1"/>
    </xf>
    <xf numFmtId="166" fontId="9" fillId="0" borderId="31" xfId="0" applyNumberFormat="1" applyFont="1" applyFill="1" applyBorder="1" applyAlignment="1">
      <alignment horizontal="right" vertical="center" indent="1"/>
    </xf>
    <xf numFmtId="0" fontId="9" fillId="7" borderId="33" xfId="0" applyFont="1" applyFill="1" applyBorder="1" applyAlignment="1">
      <alignment horizontal="left" vertical="center" indent="1" shrinkToFit="1"/>
    </xf>
    <xf numFmtId="166" fontId="9" fillId="7" borderId="33" xfId="0" applyNumberFormat="1" applyFont="1" applyFill="1" applyBorder="1" applyAlignment="1">
      <alignment horizontal="right" vertical="center" indent="1"/>
    </xf>
    <xf numFmtId="166" fontId="9" fillId="0" borderId="33" xfId="0" applyNumberFormat="1" applyFont="1" applyFill="1" applyBorder="1" applyAlignment="1">
      <alignment horizontal="right" vertical="center" indent="1"/>
    </xf>
    <xf numFmtId="166" fontId="9" fillId="0" borderId="40" xfId="0" applyNumberFormat="1" applyFont="1" applyFill="1" applyBorder="1" applyAlignment="1">
      <alignment horizontal="right" vertical="center" indent="1"/>
    </xf>
    <xf numFmtId="166" fontId="9" fillId="7" borderId="36" xfId="0" applyNumberFormat="1" applyFont="1" applyFill="1" applyBorder="1" applyAlignment="1">
      <alignment horizontal="right" vertical="center" indent="1"/>
    </xf>
    <xf numFmtId="166" fontId="9" fillId="7" borderId="34" xfId="0" applyNumberFormat="1" applyFont="1" applyFill="1" applyBorder="1" applyAlignment="1">
      <alignment horizontal="right" vertical="center" indent="1"/>
    </xf>
    <xf numFmtId="166" fontId="9" fillId="7" borderId="40" xfId="0" applyNumberFormat="1" applyFont="1" applyFill="1" applyBorder="1" applyAlignment="1">
      <alignment horizontal="right" vertical="center" indent="1"/>
    </xf>
    <xf numFmtId="0" fontId="9" fillId="0" borderId="35" xfId="0" applyFont="1" applyFill="1" applyBorder="1" applyAlignment="1">
      <alignment horizontal="left" vertical="center" indent="1" shrinkToFit="1"/>
    </xf>
    <xf numFmtId="166" fontId="9" fillId="0" borderId="41" xfId="0" applyNumberFormat="1" applyFont="1" applyFill="1" applyBorder="1" applyAlignment="1">
      <alignment horizontal="right" vertical="center" indent="1"/>
    </xf>
    <xf numFmtId="0" fontId="9" fillId="7" borderId="39" xfId="0" applyFont="1" applyFill="1" applyBorder="1" applyAlignment="1">
      <alignment horizontal="left" vertical="center" indent="1" shrinkToFit="1"/>
    </xf>
    <xf numFmtId="166" fontId="9" fillId="7" borderId="39" xfId="0" applyNumberFormat="1" applyFont="1" applyFill="1" applyBorder="1" applyAlignment="1">
      <alignment horizontal="right" vertical="center" indent="1"/>
    </xf>
    <xf numFmtId="166" fontId="9" fillId="7" borderId="38" xfId="0" applyNumberFormat="1" applyFont="1" applyFill="1" applyBorder="1" applyAlignment="1">
      <alignment horizontal="right" vertical="center" indent="1"/>
    </xf>
    <xf numFmtId="0" fontId="9" fillId="0" borderId="17" xfId="0" applyFont="1" applyFill="1" applyBorder="1" applyAlignment="1">
      <alignment horizontal="left" vertical="center" indent="1"/>
    </xf>
    <xf numFmtId="166" fontId="9" fillId="0" borderId="21" xfId="0" applyNumberFormat="1" applyFont="1" applyFill="1" applyBorder="1" applyAlignment="1">
      <alignment horizontal="right" vertical="center"/>
    </xf>
    <xf numFmtId="166" fontId="9" fillId="3" borderId="22" xfId="0" applyNumberFormat="1" applyFont="1" applyFill="1" applyBorder="1" applyAlignment="1">
      <alignment horizontal="right" vertical="center"/>
    </xf>
    <xf numFmtId="166" fontId="9" fillId="0" borderId="15" xfId="0" applyNumberFormat="1" applyFont="1" applyFill="1" applyBorder="1" applyAlignment="1">
      <alignment horizontal="right" vertical="center"/>
    </xf>
    <xf numFmtId="166" fontId="9" fillId="3" borderId="21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 indent="1" shrinkToFit="1"/>
    </xf>
    <xf numFmtId="0" fontId="9" fillId="3" borderId="21" xfId="0" applyFont="1" applyFill="1" applyBorder="1" applyAlignment="1">
      <alignment horizontal="left" vertical="center" indent="1" shrinkToFit="1"/>
    </xf>
    <xf numFmtId="166" fontId="9" fillId="0" borderId="22" xfId="0" applyNumberFormat="1" applyFont="1" applyFill="1" applyBorder="1" applyAlignment="1">
      <alignment horizontal="right" vertical="center"/>
    </xf>
    <xf numFmtId="166" fontId="9" fillId="0" borderId="23" xfId="0" applyNumberFormat="1" applyFont="1" applyFill="1" applyBorder="1" applyAlignment="1">
      <alignment horizontal="right" vertical="center"/>
    </xf>
    <xf numFmtId="166" fontId="9" fillId="4" borderId="22" xfId="0" applyNumberFormat="1" applyFont="1" applyFill="1" applyBorder="1" applyAlignment="1">
      <alignment horizontal="right" vertical="center"/>
    </xf>
    <xf numFmtId="166" fontId="9" fillId="0" borderId="46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9" fillId="0" borderId="44" xfId="0" applyNumberFormat="1" applyFont="1" applyFill="1" applyBorder="1" applyAlignment="1">
      <alignment horizontal="right" vertical="center"/>
    </xf>
    <xf numFmtId="0" fontId="9" fillId="7" borderId="34" xfId="0" applyFont="1" applyFill="1" applyBorder="1" applyAlignment="1">
      <alignment horizontal="left" vertical="center" indent="1" shrinkToFit="1"/>
    </xf>
    <xf numFmtId="166" fontId="9" fillId="7" borderId="33" xfId="0" applyNumberFormat="1" applyFont="1" applyFill="1" applyBorder="1" applyAlignment="1">
      <alignment horizontal="right" vertical="center"/>
    </xf>
    <xf numFmtId="166" fontId="9" fillId="7" borderId="34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left" vertical="center" indent="1" shrinkToFit="1"/>
    </xf>
    <xf numFmtId="166" fontId="9" fillId="0" borderId="42" xfId="0" applyNumberFormat="1" applyFont="1" applyFill="1" applyBorder="1" applyAlignment="1">
      <alignment horizontal="right" vertical="center"/>
    </xf>
    <xf numFmtId="166" fontId="9" fillId="0" borderId="33" xfId="0" applyNumberFormat="1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left" vertical="center" indent="1" shrinkToFit="1"/>
    </xf>
    <xf numFmtId="166" fontId="9" fillId="0" borderId="34" xfId="0" applyNumberFormat="1" applyFont="1" applyFill="1" applyBorder="1" applyAlignment="1">
      <alignment horizontal="right" vertical="center"/>
    </xf>
    <xf numFmtId="0" fontId="9" fillId="7" borderId="45" xfId="0" applyFont="1" applyFill="1" applyBorder="1" applyAlignment="1">
      <alignment horizontal="left" vertical="center" indent="1" shrinkToFit="1"/>
    </xf>
    <xf numFmtId="166" fontId="9" fillId="7" borderId="45" xfId="0" applyNumberFormat="1" applyFont="1" applyFill="1" applyBorder="1" applyAlignment="1">
      <alignment horizontal="right" vertical="center"/>
    </xf>
    <xf numFmtId="166" fontId="9" fillId="7" borderId="40" xfId="0" applyNumberFormat="1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left" vertical="center" indent="1" shrinkToFit="1"/>
    </xf>
    <xf numFmtId="166" fontId="9" fillId="3" borderId="15" xfId="0" applyNumberFormat="1" applyFont="1" applyFill="1" applyBorder="1" applyAlignment="1">
      <alignment horizontal="right" vertical="center"/>
    </xf>
    <xf numFmtId="166" fontId="9" fillId="3" borderId="23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 indent="1" shrinkToFit="1"/>
    </xf>
    <xf numFmtId="166" fontId="9" fillId="0" borderId="49" xfId="0" applyNumberFormat="1" applyFont="1" applyFill="1" applyBorder="1" applyAlignment="1">
      <alignment horizontal="right" vertical="center"/>
    </xf>
    <xf numFmtId="0" fontId="9" fillId="7" borderId="56" xfId="0" applyFont="1" applyFill="1" applyBorder="1" applyAlignment="1">
      <alignment horizontal="left" vertical="center" indent="1" shrinkToFit="1"/>
    </xf>
    <xf numFmtId="166" fontId="9" fillId="7" borderId="41" xfId="0" applyNumberFormat="1" applyFont="1" applyFill="1" applyBorder="1" applyAlignment="1">
      <alignment horizontal="right" vertical="center"/>
    </xf>
    <xf numFmtId="166" fontId="9" fillId="7" borderId="35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left" vertical="center" indent="1" shrinkToFit="1"/>
    </xf>
    <xf numFmtId="166" fontId="9" fillId="0" borderId="37" xfId="0" applyNumberFormat="1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left" vertical="center" indent="1" shrinkToFit="1"/>
    </xf>
    <xf numFmtId="166" fontId="9" fillId="7" borderId="49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166" fontId="9" fillId="0" borderId="17" xfId="0" applyNumberFormat="1" applyFont="1" applyFill="1" applyBorder="1" applyAlignment="1">
      <alignment horizontal="right" vertical="center"/>
    </xf>
    <xf numFmtId="166" fontId="9" fillId="3" borderId="16" xfId="0" applyNumberFormat="1" applyFont="1" applyFill="1" applyBorder="1" applyAlignment="1">
      <alignment horizontal="right" vertical="center"/>
    </xf>
    <xf numFmtId="166" fontId="9" fillId="4" borderId="17" xfId="0" applyNumberFormat="1" applyFont="1" applyFill="1" applyBorder="1" applyAlignment="1">
      <alignment horizontal="right" vertical="center"/>
    </xf>
    <xf numFmtId="0" fontId="9" fillId="0" borderId="55" xfId="0" applyFont="1" applyFill="1" applyBorder="1" applyAlignment="1">
      <alignment horizontal="left" vertical="center" indent="1" shrinkToFit="1"/>
    </xf>
    <xf numFmtId="166" fontId="9" fillId="0" borderId="31" xfId="0" applyNumberFormat="1" applyFont="1" applyFill="1" applyBorder="1" applyAlignment="1">
      <alignment horizontal="right" vertical="center"/>
    </xf>
    <xf numFmtId="166" fontId="9" fillId="7" borderId="36" xfId="0" applyNumberFormat="1" applyFont="1" applyFill="1" applyBorder="1" applyAlignment="1">
      <alignment horizontal="right" vertical="center"/>
    </xf>
    <xf numFmtId="0" fontId="9" fillId="0" borderId="49" xfId="0" applyFont="1" applyFill="1" applyBorder="1" applyAlignment="1">
      <alignment horizontal="left" vertical="center" indent="1" shrinkToFit="1"/>
    </xf>
    <xf numFmtId="166" fontId="9" fillId="0" borderId="45" xfId="0" applyNumberFormat="1" applyFont="1" applyFill="1" applyBorder="1" applyAlignment="1">
      <alignment horizontal="right" vertical="center"/>
    </xf>
    <xf numFmtId="166" fontId="9" fillId="0" borderId="47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 indent="1" shrinkToFit="1"/>
    </xf>
    <xf numFmtId="0" fontId="9" fillId="0" borderId="20" xfId="0" applyFont="1" applyFill="1" applyBorder="1" applyAlignment="1">
      <alignment horizontal="left" vertical="center" indent="1" shrinkToFit="1"/>
    </xf>
    <xf numFmtId="166" fontId="9" fillId="4" borderId="0" xfId="0" applyNumberFormat="1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left" vertical="center" indent="1" shrinkToFit="1"/>
    </xf>
    <xf numFmtId="0" fontId="9" fillId="0" borderId="45" xfId="0" applyFont="1" applyFill="1" applyBorder="1" applyAlignment="1">
      <alignment horizontal="left" vertical="center" indent="1" shrinkToFit="1"/>
    </xf>
    <xf numFmtId="166" fontId="9" fillId="0" borderId="0" xfId="0" applyNumberFormat="1" applyFont="1" applyFill="1" applyBorder="1" applyAlignment="1">
      <alignment horizontal="right" vertical="center"/>
    </xf>
    <xf numFmtId="0" fontId="9" fillId="7" borderId="32" xfId="0" applyFont="1" applyFill="1" applyBorder="1" applyAlignment="1">
      <alignment horizontal="left" vertical="center" indent="1" shrinkToFit="1"/>
    </xf>
    <xf numFmtId="166" fontId="9" fillId="7" borderId="29" xfId="0" applyNumberFormat="1" applyFont="1" applyFill="1" applyBorder="1" applyAlignment="1">
      <alignment horizontal="right" vertical="center"/>
    </xf>
    <xf numFmtId="166" fontId="9" fillId="0" borderId="41" xfId="0" applyNumberFormat="1" applyFont="1" applyFill="1" applyBorder="1" applyAlignment="1">
      <alignment horizontal="right" vertical="center"/>
    </xf>
    <xf numFmtId="0" fontId="9" fillId="7" borderId="57" xfId="0" applyFont="1" applyFill="1" applyBorder="1" applyAlignment="1">
      <alignment horizontal="left" vertical="center" indent="1" shrinkToFit="1"/>
    </xf>
    <xf numFmtId="166" fontId="9" fillId="7" borderId="58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9" fillId="0" borderId="23" xfId="0" applyFont="1" applyFill="1" applyBorder="1" applyAlignment="1">
      <alignment horizontal="left" vertical="center" indent="1"/>
    </xf>
    <xf numFmtId="0" fontId="9" fillId="4" borderId="21" xfId="0" applyFont="1" applyFill="1" applyBorder="1" applyAlignment="1">
      <alignment horizontal="left" vertical="center" indent="1"/>
    </xf>
    <xf numFmtId="166" fontId="9" fillId="4" borderId="21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left" vertical="center" indent="1" shrinkToFit="1"/>
    </xf>
    <xf numFmtId="0" fontId="4" fillId="2" borderId="11" xfId="0" applyFont="1" applyFill="1" applyBorder="1" applyAlignment="1">
      <alignment vertical="center" wrapText="1"/>
    </xf>
    <xf numFmtId="0" fontId="0" fillId="0" borderId="5" xfId="0" applyBorder="1" applyAlignment="1"/>
    <xf numFmtId="0" fontId="4" fillId="2" borderId="0" xfId="0" applyFont="1" applyFill="1" applyBorder="1" applyAlignment="1">
      <alignment vertical="center" wrapText="1"/>
    </xf>
    <xf numFmtId="0" fontId="8" fillId="5" borderId="67" xfId="0" applyFont="1" applyFill="1" applyBorder="1" applyAlignment="1">
      <alignment horizontal="left" vertical="center" indent="1" shrinkToFit="1"/>
    </xf>
    <xf numFmtId="164" fontId="4" fillId="8" borderId="65" xfId="1" applyFont="1" applyFill="1" applyBorder="1">
      <alignment horizontal="left" vertical="center" indent="1"/>
    </xf>
    <xf numFmtId="164" fontId="3" fillId="6" borderId="69" xfId="1" applyFont="1" applyFill="1" applyBorder="1">
      <alignment horizontal="left" vertical="center" indent="1"/>
    </xf>
    <xf numFmtId="164" fontId="3" fillId="7" borderId="66" xfId="1" applyFont="1" applyFill="1" applyBorder="1">
      <alignment horizontal="left" vertical="center" indent="1"/>
    </xf>
    <xf numFmtId="164" fontId="12" fillId="7" borderId="0" xfId="1" applyFont="1" applyFill="1">
      <alignment horizontal="left" vertical="center" indent="1"/>
    </xf>
    <xf numFmtId="0" fontId="8" fillId="5" borderId="70" xfId="0" applyFont="1" applyFill="1" applyBorder="1" applyAlignment="1">
      <alignment horizontal="left" vertical="center" indent="1" shrinkToFit="1"/>
    </xf>
    <xf numFmtId="0" fontId="8" fillId="5" borderId="63" xfId="0" applyFont="1" applyFill="1" applyBorder="1" applyAlignment="1">
      <alignment horizontal="left" vertical="center" indent="1" shrinkToFit="1"/>
    </xf>
    <xf numFmtId="164" fontId="13" fillId="8" borderId="64" xfId="1" applyFont="1" applyFill="1" applyBorder="1">
      <alignment horizontal="left" vertical="center" indent="1"/>
    </xf>
    <xf numFmtId="164" fontId="12" fillId="6" borderId="71" xfId="1" applyFont="1" applyFill="1" applyBorder="1">
      <alignment horizontal="left" vertical="center" indent="1"/>
    </xf>
    <xf numFmtId="0" fontId="15" fillId="0" borderId="0" xfId="2" applyFont="1"/>
    <xf numFmtId="0" fontId="1" fillId="0" borderId="0" xfId="0" applyFont="1"/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 indent="1"/>
    </xf>
    <xf numFmtId="0" fontId="7" fillId="8" borderId="5" xfId="0" applyFont="1" applyFill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left" vertical="center" wrapText="1" indent="1"/>
    </xf>
    <xf numFmtId="0" fontId="3" fillId="6" borderId="61" xfId="0" applyFont="1" applyFill="1" applyBorder="1" applyAlignment="1">
      <alignment horizontal="left" vertical="center" wrapText="1" indent="1"/>
    </xf>
    <xf numFmtId="0" fontId="3" fillId="6" borderId="62" xfId="0" applyFont="1" applyFill="1" applyBorder="1" applyAlignment="1">
      <alignment horizontal="left" vertical="center" wrapText="1" indent="1"/>
    </xf>
    <xf numFmtId="0" fontId="3" fillId="7" borderId="59" xfId="0" applyFont="1" applyFill="1" applyBorder="1" applyAlignment="1">
      <alignment horizontal="left" vertical="center" wrapText="1" indent="1"/>
    </xf>
    <xf numFmtId="0" fontId="3" fillId="7" borderId="60" xfId="0" applyFont="1" applyFill="1" applyBorder="1" applyAlignment="1">
      <alignment horizontal="left" vertical="center" wrapText="1" indent="1"/>
    </xf>
    <xf numFmtId="0" fontId="4" fillId="8" borderId="5" xfId="0" applyFont="1" applyFill="1" applyBorder="1" applyAlignment="1">
      <alignment horizontal="left" vertical="center" wrapText="1" indent="1"/>
    </xf>
    <xf numFmtId="0" fontId="4" fillId="8" borderId="10" xfId="0" applyFont="1" applyFill="1" applyBorder="1" applyAlignment="1">
      <alignment horizontal="left" vertical="center" wrapText="1" indent="1"/>
    </xf>
    <xf numFmtId="0" fontId="8" fillId="5" borderId="13" xfId="0" applyFont="1" applyFill="1" applyBorder="1" applyAlignment="1">
      <alignment horizontal="left" vertical="center" indent="1" shrinkToFit="1"/>
    </xf>
    <xf numFmtId="0" fontId="8" fillId="5" borderId="0" xfId="0" applyFont="1" applyFill="1" applyBorder="1" applyAlignment="1">
      <alignment horizontal="left" vertical="center" indent="1" shrinkToFit="1"/>
    </xf>
    <xf numFmtId="0" fontId="8" fillId="5" borderId="1" xfId="0" applyFont="1" applyFill="1" applyBorder="1" applyAlignment="1">
      <alignment horizontal="left" vertical="center" indent="1" shrinkToFit="1"/>
    </xf>
    <xf numFmtId="0" fontId="8" fillId="5" borderId="2" xfId="0" applyFont="1" applyFill="1" applyBorder="1" applyAlignment="1">
      <alignment horizontal="left" vertical="center" indent="1" shrinkToFit="1"/>
    </xf>
    <xf numFmtId="0" fontId="8" fillId="5" borderId="14" xfId="0" applyFont="1" applyFill="1" applyBorder="1" applyAlignment="1">
      <alignment horizontal="left" vertical="center" indent="1" shrinkToFit="1"/>
    </xf>
    <xf numFmtId="0" fontId="9" fillId="6" borderId="6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7" borderId="59" xfId="0" applyFont="1" applyFill="1" applyBorder="1" applyAlignment="1">
      <alignment horizontal="left" vertical="center" wrapText="1" indent="1"/>
    </xf>
    <xf numFmtId="0" fontId="9" fillId="7" borderId="60" xfId="0" applyFont="1" applyFill="1" applyBorder="1" applyAlignment="1">
      <alignment horizontal="left" vertical="center" wrapText="1" indent="1"/>
    </xf>
    <xf numFmtId="0" fontId="7" fillId="8" borderId="5" xfId="0" applyFont="1" applyFill="1" applyBorder="1" applyAlignment="1">
      <alignment horizontal="right" vertical="center" indent="1" shrinkToFit="1"/>
    </xf>
    <xf numFmtId="0" fontId="7" fillId="8" borderId="10" xfId="0" applyFont="1" applyFill="1" applyBorder="1" applyAlignment="1">
      <alignment horizontal="right" vertical="center" indent="1" shrinkToFit="1"/>
    </xf>
    <xf numFmtId="0" fontId="7" fillId="8" borderId="5" xfId="0" applyFont="1" applyFill="1" applyBorder="1" applyAlignment="1">
      <alignment horizontal="right" vertical="center" indent="6" shrinkToFit="1"/>
    </xf>
    <xf numFmtId="0" fontId="7" fillId="8" borderId="10" xfId="0" applyFont="1" applyFill="1" applyBorder="1" applyAlignment="1">
      <alignment horizontal="right" vertical="center" indent="6" shrinkToFit="1"/>
    </xf>
    <xf numFmtId="0" fontId="9" fillId="6" borderId="6" xfId="0" applyFont="1" applyFill="1" applyBorder="1" applyAlignment="1">
      <alignment horizontal="left" vertical="center" indent="1" shrinkToFit="1"/>
    </xf>
    <xf numFmtId="0" fontId="9" fillId="6" borderId="9" xfId="0" applyFont="1" applyFill="1" applyBorder="1" applyAlignment="1">
      <alignment horizontal="left" vertical="center" indent="1" shrinkToFit="1"/>
    </xf>
    <xf numFmtId="0" fontId="9" fillId="7" borderId="0" xfId="0" applyFont="1" applyFill="1" applyBorder="1" applyAlignment="1">
      <alignment horizontal="left" vertical="center" indent="1" shrinkToFit="1"/>
    </xf>
    <xf numFmtId="0" fontId="9" fillId="7" borderId="68" xfId="0" applyFont="1" applyFill="1" applyBorder="1" applyAlignment="1">
      <alignment horizontal="left" vertical="center" indent="1" shrinkToFit="1"/>
    </xf>
  </cellXfs>
  <cellStyles count="3">
    <cellStyle name="Currency" xfId="1" builtinId="4" customBuiltin="1"/>
    <cellStyle name="Hyperlink" xfId="2" builtinId="8"/>
    <cellStyle name="Normal" xfId="0" builtinId="0" customBuiltin="1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/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8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8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3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3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border diagonalUp="0" diagonalDown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3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 defaultPivotStyle="PivotStyleMedium4">
    <tableStyle name="Budget" pivot="0" count="3">
      <tableStyleElement type="headerRow" dxfId="156"/>
      <tableStyleElement type="totalRow" dxfId="155"/>
      <tableStyleElement type="firstColumn" dxfId="154"/>
    </tableStyle>
    <tableStyle name="Transportation" pivot="0" count="3">
      <tableStyleElement type="headerRow" dxfId="153"/>
      <tableStyleElement type="totalRow" dxfId="152"/>
      <tableStyleElement type="firstColumn" dxfId="151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choicelifeinsurancesolutions.com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1142995</xdr:colOff>
      <xdr:row>56</xdr:row>
      <xdr:rowOff>38095</xdr:rowOff>
    </xdr:from>
    <xdr:to>
      <xdr:col>10</xdr:col>
      <xdr:colOff>60944</xdr:colOff>
      <xdr:row>62</xdr:row>
      <xdr:rowOff>99044</xdr:rowOff>
    </xdr:to>
    <xdr:pic>
      <xdr:nvPicPr>
        <xdr:cNvPr id="2" name="Picture 1" descr="choice-life-insurance-facebook-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095" y="13563595"/>
          <a:ext cx="1432549" cy="14325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Housing" displayName="Housing" ref="B10:E21" totalsRowCount="1" headerRowDxfId="150" dataDxfId="148" totalsRowDxfId="146" headerRowBorderDxfId="149" tableBorderDxfId="147" totalsRowBorderDxfId="145">
  <autoFilter ref="B10:E20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Total" totalsRowDxfId="144"/>
    <tableColumn id="2" name="Projected Cost" totalsRowFunction="sum" totalsRowDxfId="143"/>
    <tableColumn id="3" name="Actual Cost" totalsRowFunction="sum" totalsRowDxfId="142"/>
    <tableColumn id="4" name="Difference" totalsRowFunction="sum" totalsRowDxfId="141">
      <calculatedColumnFormula>Housing[Projected Cost]-Housing[Actual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, and icons are updated"/>
    </ext>
  </extLst>
</table>
</file>

<file path=xl/tables/table2.xml><?xml version="1.0" encoding="utf-8"?>
<table xmlns="http://schemas.openxmlformats.org/spreadsheetml/2006/main" id="4" name="Insurance" displayName="Insurance" ref="B33:E38" totalsRowCount="1" headerRowDxfId="140" dataDxfId="138" totalsRowDxfId="136" headerRowBorderDxfId="139" tableBorderDxfId="137" totalsRowBorderDxfId="135">
  <autoFilter ref="B33:E37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Total" dataDxfId="134" totalsRowDxfId="133"/>
    <tableColumn id="2" name="Projected Cost" totalsRowFunction="sum" dataDxfId="132" totalsRowDxfId="131"/>
    <tableColumn id="3" name="Actual Cost" totalsRowFunction="sum" dataDxfId="130" totalsRowDxfId="129"/>
    <tableColumn id="4" name="Difference" totalsRowFunction="sum" dataDxfId="128" totalsRowDxfId="127">
      <calculatedColumnFormula>Insurance[Projected Cost]-Insurance[Actual Cost]</calculatedColumnFormula>
    </tableColumn>
  </tableColumns>
  <tableStyleInfo name="Budget" showFirstColumn="1" showLastColumn="0" showRowStripes="1" showColumnStripes="0"/>
</table>
</file>

<file path=xl/tables/table3.xml><?xml version="1.0" encoding="utf-8"?>
<table xmlns="http://schemas.openxmlformats.org/spreadsheetml/2006/main" id="12" name="Legal" displayName="Legal" ref="G50:J55" totalsRowCount="1" headerRowDxfId="126" dataDxfId="124" totalsRowDxfId="122" headerRowBorderDxfId="125" tableBorderDxfId="123" totalsRowBorderDxfId="121">
  <autoFilter ref="G50:J54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Total" totalsRowDxfId="120"/>
    <tableColumn id="2" name="Projected Cost" totalsRowFunction="sum" dataDxfId="119" totalsRowDxfId="118"/>
    <tableColumn id="3" name="Actual Cost" totalsRowFunction="sum" dataDxfId="117" totalsRowDxfId="116"/>
    <tableColumn id="4" name="Difference" totalsRowFunction="sum" dataDxfId="115" totalsRowDxfId="114">
      <calculatedColumnFormula>Legal[Projected Cost]-Legal[Actual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, and icons are updated"/>
    </ext>
  </extLst>
</table>
</file>

<file path=xl/tables/table4.xml><?xml version="1.0" encoding="utf-8"?>
<table xmlns="http://schemas.openxmlformats.org/spreadsheetml/2006/main" id="6" name="Pets" displayName="Pets" ref="B46:E52" totalsRowCount="1" headerRowDxfId="113" dataDxfId="111" totalsRowDxfId="109" headerRowBorderDxfId="112" tableBorderDxfId="110" totalsRowBorderDxfId="108">
  <autoFilter ref="B46:E51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Total" dataDxfId="107" totalsRowDxfId="106"/>
    <tableColumn id="2" name="Projected Cost" totalsRowFunction="sum" dataDxfId="105" totalsRowDxfId="104"/>
    <tableColumn id="3" name="Actual Cost" totalsRowFunction="sum" dataDxfId="103" totalsRowDxfId="102"/>
    <tableColumn id="4" name="Difference" totalsRowFunction="sum" dataDxfId="101" totalsRowDxfId="100">
      <calculatedColumnFormula>Pets[Projected Cost]-Pets[Actual Cost]</calculatedColumnFormula>
    </tableColumn>
  </tableColumns>
  <tableStyleInfo name="Budget" showFirstColumn="1" showLastColumn="0" showRowStripes="1" showColumnStripes="0"/>
</table>
</file>

<file path=xl/tables/table5.xml><?xml version="1.0" encoding="utf-8"?>
<table xmlns="http://schemas.openxmlformats.org/spreadsheetml/2006/main" id="11" name="GiftsAndDonations" displayName="GiftsAndDonations" ref="G44:J48" totalsRowCount="1" headerRowDxfId="99" dataDxfId="98" totalsRowDxfId="96" tableBorderDxfId="97">
  <autoFilter ref="G44:J47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Total" dataDxfId="95" totalsRowDxfId="94"/>
    <tableColumn id="2" name="Projected Cost" totalsRowFunction="sum" dataDxfId="93" totalsRowDxfId="92"/>
    <tableColumn id="3" name="Actual Cost" totalsRowFunction="sum" dataDxfId="91" totalsRowDxfId="90"/>
    <tableColumn id="4" name="Difference" totalsRowFunction="sum" dataDxfId="89" totalsRowDxfId="88">
      <calculatedColumnFormula>GiftsAndDonations[Projected Cost]-GiftsAndDonations[Actual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, and icons are updated"/>
    </ext>
  </extLst>
</table>
</file>

<file path=xl/tables/table6.xml><?xml version="1.0" encoding="utf-8"?>
<table xmlns="http://schemas.openxmlformats.org/spreadsheetml/2006/main" id="5" name="Food" displayName="Food" ref="B40:E44" totalsRowCount="1" headerRowDxfId="87" dataDxfId="86" totalsRowDxfId="84" tableBorderDxfId="85">
  <autoFilter ref="B40:E43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Total" dataDxfId="83" totalsRowDxfId="82"/>
    <tableColumn id="2" name="Projected Cost" totalsRowFunction="sum" dataDxfId="81" totalsRowDxfId="80"/>
    <tableColumn id="3" name="Actual Cost" totalsRowFunction="sum" dataDxfId="79" totalsRowDxfId="78"/>
    <tableColumn id="4" name="Difference" totalsRowFunction="sum" dataDxfId="77" totalsRowDxfId="76">
      <calculatedColumnFormula>Food[Projected Cost]-Food[Actual Cost]</calculatedColumnFormula>
    </tableColumn>
  </tableColumns>
  <tableStyleInfo name="Transportation" showFirstColumn="1" showLastColumn="0" showRowStripes="1" showColumnStripes="0"/>
</table>
</file>

<file path=xl/tables/table7.xml><?xml version="1.0" encoding="utf-8"?>
<table xmlns="http://schemas.openxmlformats.org/spreadsheetml/2006/main" id="9" name="Taxes" displayName="Taxes" ref="G31:J36" totalsRowCount="1" headerRowDxfId="75" dataDxfId="74" totalsRowDxfId="72" tableBorderDxfId="73">
  <autoFilter ref="G31:J35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Total" dataDxfId="71" totalsRowDxfId="70"/>
    <tableColumn id="2" name="Projected Cost" totalsRowFunction="sum" dataDxfId="69" totalsRowDxfId="68"/>
    <tableColumn id="3" name="Actual Cost" totalsRowFunction="sum" dataDxfId="67" totalsRowDxfId="66"/>
    <tableColumn id="4" name="Difference" totalsRowFunction="sum" dataDxfId="65" totalsRowDxfId="64">
      <calculatedColumnFormula>Taxes[Projected Cost]-Taxes[Actual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, and icons are updated"/>
    </ext>
  </extLst>
</table>
</file>

<file path=xl/tables/table8.xml><?xml version="1.0" encoding="utf-8"?>
<table xmlns="http://schemas.openxmlformats.org/spreadsheetml/2006/main" id="3" name="Transportation" displayName="Transportation" ref="B23:E31" totalsRowCount="1" headerRowDxfId="63" dataDxfId="62" totalsRowDxfId="60" tableBorderDxfId="61">
  <autoFilter ref="B23:E30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Total" dataDxfId="59" totalsRowDxfId="58"/>
    <tableColumn id="2" name="Projected Cost" totalsRowFunction="sum" dataDxfId="57" totalsRowDxfId="56"/>
    <tableColumn id="3" name="Actual Cost" totalsRowFunction="sum" dataDxfId="55" totalsRowDxfId="54"/>
    <tableColumn id="4" name="Difference" totalsRowFunction="sum" dataDxfId="53" totalsRowDxfId="52">
      <calculatedColumnFormula>Transportation[Projected Cost]-Transportation[Actual Cost]</calculatedColumnFormula>
    </tableColumn>
  </tableColumns>
  <tableStyleInfo name="Transportation" showFirstColumn="1" showLastColumn="0" showRowStripes="1" showColumnStripes="0"/>
</table>
</file>

<file path=xl/tables/table9.xml><?xml version="1.0" encoding="utf-8"?>
<table xmlns="http://schemas.openxmlformats.org/spreadsheetml/2006/main" id="8" name="Loans" displayName="Loans" ref="G22:J29" totalsRowCount="1" headerRowDxfId="51" dataDxfId="49" totalsRowDxfId="47" headerRowBorderDxfId="50" tableBorderDxfId="48" totalsRowBorderDxfId="46">
  <autoFilter ref="G22:J28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Total" dataDxfId="45" totalsRowDxfId="44"/>
    <tableColumn id="2" name="Projected Cost" totalsRowFunction="sum" dataDxfId="43" totalsRowDxfId="42"/>
    <tableColumn id="3" name="Actual Cost" totalsRowFunction="sum" dataDxfId="41" totalsRowDxfId="40"/>
    <tableColumn id="4" name="Difference" totalsRowFunction="sum" dataDxfId="39" totalsRowDxfId="38">
      <calculatedColumnFormula>Loans[Projected Cost]-Loans[Actual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, and icons are updated"/>
    </ext>
  </extLst>
</table>
</file>

<file path=xl/tables/table10.xml><?xml version="1.0" encoding="utf-8"?>
<table xmlns="http://schemas.openxmlformats.org/spreadsheetml/2006/main" id="10" name="SavingsOrInvestment" displayName="SavingsOrInvestment" ref="G38:J42" totalsRowCount="1" headerRowDxfId="37" dataDxfId="35" totalsRowDxfId="33" headerRowBorderDxfId="36" tableBorderDxfId="34" totalsRowBorderDxfId="32">
  <autoFilter ref="G38:J41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Total" dataDxfId="31" totalsRowDxfId="30"/>
    <tableColumn id="2" name="Projected Cost" totalsRowFunction="sum" dataDxfId="29" totalsRowDxfId="28"/>
    <tableColumn id="3" name="Actual Cost" totalsRowFunction="sum" dataDxfId="27" totalsRowDxfId="26"/>
    <tableColumn id="4" name="Difference" totalsRowFunction="sum" dataDxfId="25" totalsRowDxfId="24">
      <calculatedColumnFormula>SavingsOrInvestment[Projected Cost]-SavingsOrInvestment[Actual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, and icons are updated"/>
    </ext>
  </extLst>
</table>
</file>

<file path=xl/tables/table11.xml><?xml version="1.0" encoding="utf-8"?>
<table xmlns="http://schemas.openxmlformats.org/spreadsheetml/2006/main" id="7" name="PersonalCare" displayName="PersonalCare" ref="B54:E62" totalsRowCount="1" headerRowDxfId="23" dataDxfId="22" totalsRowDxfId="20" tableBorderDxfId="21">
  <autoFilter ref="B54:E61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Total" dataDxfId="19" totalsRowDxfId="18"/>
    <tableColumn id="2" name="Projected Cost" totalsRowFunction="sum" dataDxfId="17" totalsRowDxfId="16"/>
    <tableColumn id="3" name="Actual Cost" totalsRowFunction="sum" dataDxfId="15" totalsRowDxfId="14"/>
    <tableColumn id="4" name="Difference" totalsRowFunction="sum" dataDxfId="13" totalsRowDxfId="12">
      <calculatedColumnFormula>PersonalCare[Projected Cost]-PersonalCare[Actual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, and icons are updated"/>
    </ext>
  </extLst>
</table>
</file>

<file path=xl/tables/table12.xml><?xml version="1.0" encoding="utf-8"?>
<table xmlns="http://schemas.openxmlformats.org/spreadsheetml/2006/main" id="2" name="Entertainment" displayName="Entertainment" ref="G10:J20" totalsRowCount="1" headerRowDxfId="11" dataDxfId="10" totalsRowDxfId="8" tableBorderDxfId="9">
  <autoFilter ref="G10:J19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Total" dataDxfId="7" totalsRowDxfId="3"/>
    <tableColumn id="2" name="Projected Cost" totalsRowFunction="sum" dataDxfId="6" totalsRowDxfId="2"/>
    <tableColumn id="3" name="Actual Cost" totalsRowFunction="sum" dataDxfId="5" totalsRowDxfId="1"/>
    <tableColumn id="4" name="Difference" totalsRowFunction="sum" dataDxfId="4" totalsRowDxfId="0">
      <calculatedColumnFormula>Entertainment[Projected Cost]-Entertainment[Actual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, and icons are updated"/>
    </ext>
  </extLst>
</table>
</file>

<file path=xl/theme/theme1.xml><?xml version="1.0" encoding="utf-8"?>
<a:theme xmlns:a="http://schemas.openxmlformats.org/drawingml/2006/main" name="Office Theme">
  <a:themeElements>
    <a:clrScheme name="Travelogue">
      <a:dk1>
        <a:sysClr val="windowText" lastClr="000000"/>
      </a:dk1>
      <a:lt1>
        <a:srgbClr val="EAC968"/>
      </a:lt1>
      <a:dk2>
        <a:srgbClr val="2A2515"/>
      </a:dk2>
      <a:lt2>
        <a:srgbClr val="82682C"/>
      </a:lt2>
      <a:accent1>
        <a:srgbClr val="B74D21"/>
      </a:accent1>
      <a:accent2>
        <a:srgbClr val="A32323"/>
      </a:accent2>
      <a:accent3>
        <a:srgbClr val="4576A3"/>
      </a:accent3>
      <a:accent4>
        <a:srgbClr val="615D9A"/>
      </a:accent4>
      <a:accent5>
        <a:srgbClr val="67924B"/>
      </a:accent5>
      <a:accent6>
        <a:srgbClr val="BF7B1B"/>
      </a:accent6>
      <a:hlink>
        <a:srgbClr val="99350B"/>
      </a:hlink>
      <a:folHlink>
        <a:srgbClr val="78514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table" Target="../tables/table9.xml"/><Relationship Id="rId12" Type="http://schemas.openxmlformats.org/officeDocument/2006/relationships/table" Target="../tables/table10.xml"/><Relationship Id="rId13" Type="http://schemas.openxmlformats.org/officeDocument/2006/relationships/table" Target="../tables/table11.xml"/><Relationship Id="rId14" Type="http://schemas.openxmlformats.org/officeDocument/2006/relationships/table" Target="../tables/table12.xml"/><Relationship Id="rId1" Type="http://schemas.openxmlformats.org/officeDocument/2006/relationships/hyperlink" Target="https://choicelifeinsurancesolutions.com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Relationship Id="rId4" Type="http://schemas.openxmlformats.org/officeDocument/2006/relationships/table" Target="../tables/table2.xml"/><Relationship Id="rId5" Type="http://schemas.openxmlformats.org/officeDocument/2006/relationships/table" Target="../tables/table3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Relationship Id="rId8" Type="http://schemas.openxmlformats.org/officeDocument/2006/relationships/table" Target="../tables/table6.xml"/><Relationship Id="rId9" Type="http://schemas.openxmlformats.org/officeDocument/2006/relationships/table" Target="../tables/table7.xml"/><Relationship Id="rId10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K63"/>
  <sheetViews>
    <sheetView showGridLines="0" tabSelected="1" topLeftCell="A13" workbookViewId="0">
      <selection activeCell="G13" sqref="G13"/>
    </sheetView>
  </sheetViews>
  <sheetFormatPr baseColWidth="10" defaultColWidth="8.83203125" defaultRowHeight="14" x14ac:dyDescent="0"/>
  <cols>
    <col min="1" max="1" width="2.33203125" customWidth="1"/>
    <col min="2" max="2" width="30.1640625" customWidth="1"/>
    <col min="3" max="5" width="16.5" customWidth="1"/>
    <col min="6" max="6" width="4.5" customWidth="1"/>
    <col min="7" max="7" width="32.5" customWidth="1"/>
    <col min="8" max="10" width="16.5" customWidth="1"/>
  </cols>
  <sheetData>
    <row r="1" spans="1:11" ht="71.5" customHeight="1">
      <c r="A1" s="10"/>
      <c r="B1" s="168" t="s">
        <v>79</v>
      </c>
      <c r="C1" s="168"/>
      <c r="D1" s="168"/>
      <c r="E1" s="168"/>
      <c r="F1" s="168"/>
      <c r="G1" s="168"/>
      <c r="H1" s="168"/>
      <c r="I1" s="168"/>
      <c r="J1" s="168"/>
    </row>
    <row r="2" spans="1:11" s="7" customFormat="1" ht="20" customHeight="1">
      <c r="A2" s="3"/>
      <c r="B2" s="8"/>
      <c r="C2" s="6"/>
      <c r="D2" s="6"/>
      <c r="E2" s="6"/>
      <c r="F2" s="6"/>
      <c r="G2" s="6"/>
      <c r="H2" s="6"/>
      <c r="I2" s="6"/>
      <c r="J2" s="6"/>
    </row>
    <row r="3" spans="1:11" ht="18" customHeight="1">
      <c r="A3" s="1"/>
      <c r="B3" s="180" t="s">
        <v>67</v>
      </c>
      <c r="C3" s="182" t="s">
        <v>3</v>
      </c>
      <c r="D3" s="183"/>
      <c r="E3" s="43">
        <v>2500</v>
      </c>
      <c r="F3" s="5"/>
      <c r="G3" s="148" t="s">
        <v>72</v>
      </c>
      <c r="H3" s="190" t="s">
        <v>69</v>
      </c>
      <c r="I3" s="191"/>
      <c r="J3" s="154">
        <f>SUM(C21,C31,C38,C44,C52,C62,H20,H29,H36,H42,H48,H55)</f>
        <v>2060</v>
      </c>
    </row>
    <row r="4" spans="1:11" ht="18" customHeight="1" thickBot="1">
      <c r="A4" s="1"/>
      <c r="B4" s="178"/>
      <c r="C4" s="184" t="s">
        <v>43</v>
      </c>
      <c r="D4" s="185"/>
      <c r="E4" s="44">
        <v>500</v>
      </c>
      <c r="F4" s="5"/>
      <c r="G4" s="158" t="s">
        <v>73</v>
      </c>
      <c r="H4" s="192" t="s">
        <v>70</v>
      </c>
      <c r="I4" s="193"/>
      <c r="J4" s="155">
        <f>SUM(D21,D31,D38,D44,D52,D62,I20,I29,I36,I42,I48,I55)</f>
        <v>2040</v>
      </c>
    </row>
    <row r="5" spans="1:11" ht="18" customHeight="1" thickBot="1">
      <c r="A5" s="1"/>
      <c r="B5" s="181"/>
      <c r="C5" s="169" t="s">
        <v>44</v>
      </c>
      <c r="D5" s="170"/>
      <c r="E5" s="45">
        <f>SUM(E3:E4)</f>
        <v>3000</v>
      </c>
      <c r="F5" s="5"/>
      <c r="G5" s="188" t="s">
        <v>71</v>
      </c>
      <c r="H5" s="188"/>
      <c r="I5" s="189"/>
      <c r="J5" s="153">
        <f>SUM(E21,E31,E38,E44,E52,E62,J20,J29,J36,J42,J48,J55)</f>
        <v>20</v>
      </c>
      <c r="K5" s="11"/>
    </row>
    <row r="6" spans="1:11" ht="18" customHeight="1">
      <c r="A6" s="1"/>
      <c r="B6" s="177" t="s">
        <v>66</v>
      </c>
      <c r="C6" s="171" t="s">
        <v>3</v>
      </c>
      <c r="D6" s="172"/>
      <c r="E6" s="9">
        <v>2500</v>
      </c>
      <c r="F6" s="5"/>
      <c r="G6" s="152" t="s">
        <v>74</v>
      </c>
      <c r="H6" s="190" t="s">
        <v>69</v>
      </c>
      <c r="I6" s="191"/>
      <c r="J6" s="160">
        <f>E5-J3</f>
        <v>940</v>
      </c>
    </row>
    <row r="7" spans="1:11" ht="18" customHeight="1" thickBot="1">
      <c r="A7" s="1"/>
      <c r="B7" s="178"/>
      <c r="C7" s="173" t="s">
        <v>43</v>
      </c>
      <c r="D7" s="174"/>
      <c r="E7" s="47">
        <v>500</v>
      </c>
      <c r="F7" s="5"/>
      <c r="G7" s="157" t="s">
        <v>75</v>
      </c>
      <c r="H7" s="192" t="s">
        <v>70</v>
      </c>
      <c r="I7" s="193"/>
      <c r="J7" s="156">
        <f>E8-J4</f>
        <v>960</v>
      </c>
      <c r="K7" s="11"/>
    </row>
    <row r="8" spans="1:11" ht="18" customHeight="1" thickBot="1">
      <c r="A8" s="1"/>
      <c r="B8" s="179"/>
      <c r="C8" s="175" t="s">
        <v>44</v>
      </c>
      <c r="D8" s="176"/>
      <c r="E8" s="46">
        <f>SUM(E6:E7)</f>
        <v>3000</v>
      </c>
      <c r="F8" s="5"/>
      <c r="G8" s="186" t="s">
        <v>76</v>
      </c>
      <c r="H8" s="186"/>
      <c r="I8" s="187"/>
      <c r="J8" s="159">
        <f>J7-J6</f>
        <v>20</v>
      </c>
      <c r="K8" s="11"/>
    </row>
    <row r="9" spans="1:11" ht="20" customHeight="1" thickBot="1">
      <c r="A9" s="1"/>
      <c r="B9" s="144"/>
      <c r="C9" s="144"/>
      <c r="D9" s="144"/>
      <c r="E9" s="150"/>
      <c r="F9" s="5"/>
      <c r="G9" s="151"/>
      <c r="H9" s="151"/>
      <c r="I9" s="151"/>
      <c r="J9" s="149"/>
    </row>
    <row r="10" spans="1:11" ht="18" customHeight="1" thickBot="1">
      <c r="A10" s="1"/>
      <c r="B10" s="13" t="s">
        <v>54</v>
      </c>
      <c r="C10" s="16" t="s">
        <v>0</v>
      </c>
      <c r="D10" s="16" t="s">
        <v>1</v>
      </c>
      <c r="E10" s="17" t="s">
        <v>2</v>
      </c>
      <c r="F10" s="18"/>
      <c r="G10" s="14" t="s">
        <v>55</v>
      </c>
      <c r="H10" s="48" t="s">
        <v>0</v>
      </c>
      <c r="I10" s="49" t="s">
        <v>1</v>
      </c>
      <c r="J10" s="50" t="s">
        <v>2</v>
      </c>
    </row>
    <row r="11" spans="1:11" ht="18" customHeight="1" thickBot="1">
      <c r="A11" s="1"/>
      <c r="B11" s="71" t="s">
        <v>4</v>
      </c>
      <c r="C11" s="72">
        <v>1500</v>
      </c>
      <c r="D11" s="73">
        <v>1400</v>
      </c>
      <c r="E11" s="74">
        <f>Housing[Projected Cost]-Housing[Actual Cost]</f>
        <v>100</v>
      </c>
      <c r="F11" s="12"/>
      <c r="G11" s="51" t="s">
        <v>80</v>
      </c>
      <c r="H11" s="52">
        <v>0</v>
      </c>
      <c r="I11" s="52">
        <v>50</v>
      </c>
      <c r="J11" s="52">
        <f>Entertainment[Projected Cost]-Entertainment[Actual Cost]</f>
        <v>-50</v>
      </c>
    </row>
    <row r="12" spans="1:11" ht="18" customHeight="1" thickBot="1">
      <c r="A12" s="1"/>
      <c r="B12" s="75" t="s">
        <v>5</v>
      </c>
      <c r="C12" s="76">
        <v>60</v>
      </c>
      <c r="D12" s="76">
        <v>100</v>
      </c>
      <c r="E12" s="76">
        <f>Housing[Projected Cost]-Housing[Actual Cost]</f>
        <v>-40</v>
      </c>
      <c r="F12" s="4"/>
      <c r="G12" s="53" t="s">
        <v>81</v>
      </c>
      <c r="H12" s="54"/>
      <c r="I12" s="54"/>
      <c r="J12" s="54">
        <f>Entertainment[Projected Cost]-Entertainment[Actual Cost]</f>
        <v>0</v>
      </c>
    </row>
    <row r="13" spans="1:11" ht="18" customHeight="1" thickBot="1">
      <c r="A13" s="2"/>
      <c r="B13" s="71" t="s">
        <v>48</v>
      </c>
      <c r="C13" s="77">
        <v>50</v>
      </c>
      <c r="D13" s="78">
        <v>60</v>
      </c>
      <c r="E13" s="78">
        <f>Housing[Projected Cost]-Housing[Actual Cost]</f>
        <v>-10</v>
      </c>
      <c r="F13" s="4"/>
      <c r="G13" s="55" t="s">
        <v>29</v>
      </c>
      <c r="H13" s="52"/>
      <c r="I13" s="56"/>
      <c r="J13" s="56">
        <f>Entertainment[Projected Cost]-Entertainment[Actual Cost]</f>
        <v>0</v>
      </c>
    </row>
    <row r="14" spans="1:11" ht="18" customHeight="1" thickBot="1">
      <c r="A14" s="1"/>
      <c r="B14" s="75" t="s">
        <v>6</v>
      </c>
      <c r="C14" s="79">
        <v>200</v>
      </c>
      <c r="D14" s="76">
        <v>180</v>
      </c>
      <c r="E14" s="76">
        <f>Housing[Projected Cost]-Housing[Actual Cost]</f>
        <v>20</v>
      </c>
      <c r="F14" s="4"/>
      <c r="G14" s="57" t="s">
        <v>30</v>
      </c>
      <c r="H14" s="58"/>
      <c r="I14" s="58"/>
      <c r="J14" s="54">
        <f>Entertainment[Projected Cost]-Entertainment[Actual Cost]</f>
        <v>0</v>
      </c>
    </row>
    <row r="15" spans="1:11" ht="18" customHeight="1" thickBot="1">
      <c r="A15" s="1"/>
      <c r="B15" s="71" t="s">
        <v>7</v>
      </c>
      <c r="C15" s="78"/>
      <c r="D15" s="78"/>
      <c r="E15" s="78">
        <f>Housing[Projected Cost]-Housing[Actual Cost]</f>
        <v>0</v>
      </c>
      <c r="F15" s="4"/>
      <c r="G15" s="51" t="s">
        <v>50</v>
      </c>
      <c r="H15" s="56"/>
      <c r="I15" s="56"/>
      <c r="J15" s="59">
        <f>Entertainment[Projected Cost]-Entertainment[Actual Cost]</f>
        <v>0</v>
      </c>
    </row>
    <row r="16" spans="1:11" ht="18" customHeight="1" thickBot="1">
      <c r="A16" s="1"/>
      <c r="B16" s="75" t="s">
        <v>8</v>
      </c>
      <c r="C16" s="76"/>
      <c r="D16" s="80"/>
      <c r="E16" s="76">
        <f>Housing[Projected Cost]-Housing[Actual Cost]</f>
        <v>0</v>
      </c>
      <c r="F16" s="4"/>
      <c r="G16" s="57" t="s">
        <v>31</v>
      </c>
      <c r="H16" s="60"/>
      <c r="I16" s="60"/>
      <c r="J16" s="61">
        <f>Entertainment[Projected Cost]-Entertainment[Actual Cost]</f>
        <v>0</v>
      </c>
    </row>
    <row r="17" spans="1:10" ht="18" customHeight="1" thickBot="1">
      <c r="A17" s="1"/>
      <c r="B17" s="71" t="s">
        <v>9</v>
      </c>
      <c r="C17" s="78"/>
      <c r="D17" s="77"/>
      <c r="E17" s="77">
        <f>Housing[Projected Cost]-Housing[Actual Cost]</f>
        <v>0</v>
      </c>
      <c r="F17" s="4"/>
      <c r="G17" s="62" t="s">
        <v>12</v>
      </c>
      <c r="H17" s="63"/>
      <c r="I17" s="63"/>
      <c r="J17" s="64">
        <f>Entertainment[Projected Cost]-Entertainment[Actual Cost]</f>
        <v>0</v>
      </c>
    </row>
    <row r="18" spans="1:10" ht="18" customHeight="1" thickBot="1">
      <c r="A18" s="1"/>
      <c r="B18" s="75" t="s">
        <v>10</v>
      </c>
      <c r="C18" s="76"/>
      <c r="D18" s="81"/>
      <c r="E18" s="76">
        <f>Housing[Projected Cost]-Housing[Actual Cost]</f>
        <v>0</v>
      </c>
      <c r="F18" s="4"/>
      <c r="G18" s="57" t="s">
        <v>12</v>
      </c>
      <c r="H18" s="54"/>
      <c r="I18" s="54"/>
      <c r="J18" s="65">
        <f>Entertainment[Projected Cost]-Entertainment[Actual Cost]</f>
        <v>0</v>
      </c>
    </row>
    <row r="19" spans="1:10" ht="18" customHeight="1" thickBot="1">
      <c r="A19" s="1"/>
      <c r="B19" s="82" t="s">
        <v>11</v>
      </c>
      <c r="C19" s="83"/>
      <c r="D19" s="83"/>
      <c r="E19" s="77">
        <f>Housing[Projected Cost]-Housing[Actual Cost]</f>
        <v>0</v>
      </c>
      <c r="F19" s="4"/>
      <c r="G19" s="51" t="s">
        <v>12</v>
      </c>
      <c r="H19" s="52"/>
      <c r="I19" s="52"/>
      <c r="J19" s="66">
        <f>Entertainment[Projected Cost]-Entertainment[Actual Cost]</f>
        <v>0</v>
      </c>
    </row>
    <row r="20" spans="1:10" ht="18" customHeight="1" thickBot="1">
      <c r="A20" s="1"/>
      <c r="B20" s="84" t="s">
        <v>12</v>
      </c>
      <c r="C20" s="85"/>
      <c r="D20" s="85"/>
      <c r="E20" s="86">
        <f>Housing[Projected Cost]-Housing[Actual Cost]</f>
        <v>0</v>
      </c>
      <c r="F20" s="4"/>
      <c r="G20" s="67" t="s">
        <v>68</v>
      </c>
      <c r="H20" s="68">
        <f>SUBTOTAL(109,Entertainment[Projected Cost])</f>
        <v>0</v>
      </c>
      <c r="I20" s="69">
        <f>SUBTOTAL(109,Entertainment[Actual Cost])</f>
        <v>50</v>
      </c>
      <c r="J20" s="70">
        <f>SUBTOTAL(109,Entertainment[Difference])</f>
        <v>-50</v>
      </c>
    </row>
    <row r="21" spans="1:10" ht="18" customHeight="1" thickBot="1">
      <c r="A21" s="1"/>
      <c r="B21" s="34" t="s">
        <v>68</v>
      </c>
      <c r="C21" s="36">
        <f>SUBTOTAL(109,Housing[Projected Cost])</f>
        <v>1810</v>
      </c>
      <c r="D21" s="37">
        <f>SUBTOTAL(109,Housing[Actual Cost])</f>
        <v>1740</v>
      </c>
      <c r="E21" s="35">
        <f>SUBTOTAL(109,Housing[Difference])</f>
        <v>70</v>
      </c>
      <c r="F21" s="4"/>
      <c r="G21" s="166"/>
      <c r="H21" s="166"/>
      <c r="I21" s="166"/>
      <c r="J21" s="166"/>
    </row>
    <row r="22" spans="1:10" ht="18" customHeight="1" thickBot="1">
      <c r="A22" s="1"/>
      <c r="B22" s="163"/>
      <c r="C22" s="163"/>
      <c r="D22" s="163"/>
      <c r="E22" s="163"/>
      <c r="F22" s="4"/>
      <c r="G22" s="15" t="s">
        <v>56</v>
      </c>
      <c r="H22" s="31" t="s">
        <v>0</v>
      </c>
      <c r="I22" s="31" t="s">
        <v>1</v>
      </c>
      <c r="J22" s="30" t="s">
        <v>2</v>
      </c>
    </row>
    <row r="23" spans="1:10" ht="18" customHeight="1" thickBot="1">
      <c r="A23" s="1"/>
      <c r="B23" s="87" t="s">
        <v>57</v>
      </c>
      <c r="C23" s="48" t="s">
        <v>0</v>
      </c>
      <c r="D23" s="49" t="s">
        <v>1</v>
      </c>
      <c r="E23" s="49" t="s">
        <v>2</v>
      </c>
      <c r="F23" s="4"/>
      <c r="G23" s="71" t="s">
        <v>33</v>
      </c>
      <c r="H23" s="97"/>
      <c r="I23" s="98"/>
      <c r="J23" s="99">
        <f>Loans[Projected Cost]-Loans[Actual Cost]</f>
        <v>0</v>
      </c>
    </row>
    <row r="24" spans="1:10" ht="18" customHeight="1" thickBot="1">
      <c r="A24" s="1"/>
      <c r="B24" s="51" t="s">
        <v>49</v>
      </c>
      <c r="C24" s="88">
        <v>250</v>
      </c>
      <c r="D24" s="88">
        <v>250</v>
      </c>
      <c r="E24" s="88">
        <f>Transportation[Projected Cost]-Transportation[Actual Cost]</f>
        <v>0</v>
      </c>
      <c r="F24" s="4"/>
      <c r="G24" s="100" t="s">
        <v>42</v>
      </c>
      <c r="H24" s="101"/>
      <c r="I24" s="102"/>
      <c r="J24" s="101">
        <f>Loans[Projected Cost]-Loans[Actual Cost]</f>
        <v>0</v>
      </c>
    </row>
    <row r="25" spans="1:10" ht="18" customHeight="1" thickBot="1">
      <c r="A25" s="1"/>
      <c r="B25" s="57" t="s">
        <v>47</v>
      </c>
      <c r="C25" s="89"/>
      <c r="D25" s="89"/>
      <c r="E25" s="89">
        <f>Transportation[Projected Cost]-Transportation[Actual Cost]</f>
        <v>0</v>
      </c>
      <c r="F25" s="4"/>
      <c r="G25" s="103" t="s">
        <v>51</v>
      </c>
      <c r="H25" s="104"/>
      <c r="I25" s="105"/>
      <c r="J25" s="98">
        <f>Loans[Projected Cost]-Loans[Actual Cost]</f>
        <v>0</v>
      </c>
    </row>
    <row r="26" spans="1:10" ht="18" customHeight="1" thickBot="1">
      <c r="A26" s="1"/>
      <c r="B26" s="62" t="s">
        <v>13</v>
      </c>
      <c r="C26" s="90"/>
      <c r="D26" s="90"/>
      <c r="E26" s="90">
        <f>Transportation[Projected Cost]-Transportation[Actual Cost]</f>
        <v>0</v>
      </c>
      <c r="F26" s="4"/>
      <c r="G26" s="75" t="s">
        <v>51</v>
      </c>
      <c r="H26" s="101"/>
      <c r="I26" s="102"/>
      <c r="J26" s="101">
        <f>Loans[Projected Cost]-Loans[Actual Cost]</f>
        <v>0</v>
      </c>
    </row>
    <row r="27" spans="1:10" ht="18" customHeight="1" thickBot="1">
      <c r="A27" s="1"/>
      <c r="B27" s="57" t="s">
        <v>14</v>
      </c>
      <c r="C27" s="91"/>
      <c r="D27" s="91"/>
      <c r="E27" s="91">
        <f>Transportation[Projected Cost]-Transportation[Actual Cost]</f>
        <v>0</v>
      </c>
      <c r="F27" s="4"/>
      <c r="G27" s="106" t="s">
        <v>51</v>
      </c>
      <c r="H27" s="104"/>
      <c r="I27" s="105"/>
      <c r="J27" s="107">
        <f>Loans[Projected Cost]-Loans[Actual Cost]</f>
        <v>0</v>
      </c>
    </row>
    <row r="28" spans="1:10" ht="18" customHeight="1" thickBot="1">
      <c r="A28" s="1"/>
      <c r="B28" s="92" t="s">
        <v>15</v>
      </c>
      <c r="C28" s="90"/>
      <c r="D28" s="90"/>
      <c r="E28" s="90">
        <f>Transportation[Projected Cost]-Transportation[Actual Cost]</f>
        <v>0</v>
      </c>
      <c r="F28" s="4"/>
      <c r="G28" s="108" t="s">
        <v>12</v>
      </c>
      <c r="H28" s="109"/>
      <c r="I28" s="110"/>
      <c r="J28" s="109">
        <f>Loans[Projected Cost]-Loans[Actual Cost]</f>
        <v>0</v>
      </c>
    </row>
    <row r="29" spans="1:10" ht="18" customHeight="1" thickBot="1">
      <c r="A29" s="1"/>
      <c r="B29" s="93" t="s">
        <v>16</v>
      </c>
      <c r="C29" s="91"/>
      <c r="D29" s="91"/>
      <c r="E29" s="91">
        <f>Transportation[Projected Cost]-Transportation[Actual Cost]</f>
        <v>0</v>
      </c>
      <c r="F29" s="4"/>
      <c r="G29" s="15" t="s">
        <v>68</v>
      </c>
      <c r="H29" s="32">
        <f>SUBTOTAL(109,Loans[Projected Cost])</f>
        <v>0</v>
      </c>
      <c r="I29" s="24">
        <f>SUBTOTAL(109,Loans[Actual Cost])</f>
        <v>0</v>
      </c>
      <c r="J29" s="33">
        <f>SUBTOTAL(109,Loans[Difference])</f>
        <v>0</v>
      </c>
    </row>
    <row r="30" spans="1:10" ht="18" customHeight="1">
      <c r="A30" s="1"/>
      <c r="B30" s="62" t="s">
        <v>12</v>
      </c>
      <c r="C30" s="94"/>
      <c r="D30" s="95"/>
      <c r="E30" s="94">
        <f>Transportation[Projected Cost]-Transportation[Actual Cost]</f>
        <v>0</v>
      </c>
      <c r="F30" s="4"/>
      <c r="G30" s="165"/>
      <c r="H30" s="165"/>
      <c r="I30" s="165"/>
      <c r="J30" s="165"/>
    </row>
    <row r="31" spans="1:10" ht="18" customHeight="1">
      <c r="A31" s="1"/>
      <c r="B31" s="67" t="s">
        <v>68</v>
      </c>
      <c r="C31" s="96">
        <f>SUBTOTAL(109,Transportation[Projected Cost])</f>
        <v>250</v>
      </c>
      <c r="D31" s="96">
        <f>SUBTOTAL(109,Transportation[Actual Cost])</f>
        <v>250</v>
      </c>
      <c r="E31" s="96">
        <f>SUBTOTAL(109,Transportation[Difference])</f>
        <v>0</v>
      </c>
      <c r="F31" s="12"/>
      <c r="G31" s="87" t="s">
        <v>58</v>
      </c>
      <c r="H31" s="48" t="s">
        <v>0</v>
      </c>
      <c r="I31" s="48" t="s">
        <v>1</v>
      </c>
      <c r="J31" s="48" t="s">
        <v>2</v>
      </c>
    </row>
    <row r="32" spans="1:10" ht="18" customHeight="1" thickBot="1">
      <c r="A32" s="1"/>
      <c r="B32" s="164"/>
      <c r="C32" s="164"/>
      <c r="D32" s="164"/>
      <c r="E32" s="164"/>
      <c r="F32" s="12"/>
      <c r="G32" s="51" t="s">
        <v>34</v>
      </c>
      <c r="H32" s="94"/>
      <c r="I32" s="94"/>
      <c r="J32" s="94">
        <f>Taxes[Projected Cost]-Taxes[Actual Cost]</f>
        <v>0</v>
      </c>
    </row>
    <row r="33" spans="1:10" ht="18" customHeight="1" thickBot="1">
      <c r="A33" s="1"/>
      <c r="B33" s="15" t="s">
        <v>59</v>
      </c>
      <c r="C33" s="28" t="s">
        <v>0</v>
      </c>
      <c r="D33" s="25" t="s">
        <v>1</v>
      </c>
      <c r="E33" s="20" t="s">
        <v>2</v>
      </c>
      <c r="F33" s="12"/>
      <c r="G33" s="111" t="s">
        <v>35</v>
      </c>
      <c r="H33" s="112"/>
      <c r="I33" s="113"/>
      <c r="J33" s="113">
        <f>Taxes[Projected Cost]-Taxes[Actual Cost]</f>
        <v>0</v>
      </c>
    </row>
    <row r="34" spans="1:10" ht="18" customHeight="1" thickBot="1">
      <c r="A34" s="40"/>
      <c r="B34" s="114" t="s">
        <v>17</v>
      </c>
      <c r="C34" s="99"/>
      <c r="D34" s="115"/>
      <c r="E34" s="97">
        <f>Insurance[Projected Cost]-Insurance[Actual Cost]</f>
        <v>0</v>
      </c>
      <c r="F34" s="12"/>
      <c r="G34" s="92" t="s">
        <v>36</v>
      </c>
      <c r="H34" s="90"/>
      <c r="I34" s="95"/>
      <c r="J34" s="95">
        <f>Taxes[Projected Cost]-Taxes[Actual Cost]</f>
        <v>0</v>
      </c>
    </row>
    <row r="35" spans="1:10" ht="18" customHeight="1" thickBot="1">
      <c r="A35" s="40"/>
      <c r="B35" s="116" t="s">
        <v>18</v>
      </c>
      <c r="C35" s="101"/>
      <c r="D35" s="117"/>
      <c r="E35" s="118">
        <f>Insurance[Projected Cost]-Insurance[Actual Cost]</f>
        <v>0</v>
      </c>
      <c r="F35" s="12"/>
      <c r="G35" s="111" t="s">
        <v>12</v>
      </c>
      <c r="H35" s="113"/>
      <c r="I35" s="113"/>
      <c r="J35" s="113">
        <f>Taxes[Projected Cost]-Taxes[Actual Cost]</f>
        <v>0</v>
      </c>
    </row>
    <row r="36" spans="1:10" ht="18" customHeight="1" thickBot="1">
      <c r="A36" s="40"/>
      <c r="B36" s="119" t="s">
        <v>19</v>
      </c>
      <c r="C36" s="98"/>
      <c r="D36" s="120"/>
      <c r="E36" s="98">
        <f>Insurance[Projected Cost]-Insurance[Actual Cost]</f>
        <v>0</v>
      </c>
      <c r="F36" s="12"/>
      <c r="G36" s="67" t="s">
        <v>68</v>
      </c>
      <c r="H36" s="96">
        <f>SUBTOTAL(109,Taxes[Projected Cost])</f>
        <v>0</v>
      </c>
      <c r="I36" s="96">
        <f>SUBTOTAL(109,Taxes[Actual Cost])</f>
        <v>0</v>
      </c>
      <c r="J36" s="96">
        <f>SUBTOTAL(109,Taxes[Difference])</f>
        <v>0</v>
      </c>
    </row>
    <row r="37" spans="1:10" ht="18" customHeight="1" thickBot="1">
      <c r="A37" s="40"/>
      <c r="B37" s="121" t="s">
        <v>12</v>
      </c>
      <c r="C37" s="109"/>
      <c r="D37" s="122"/>
      <c r="E37" s="109">
        <f>Insurance[Projected Cost]-Insurance[Actual Cost]</f>
        <v>0</v>
      </c>
      <c r="F37" s="4"/>
      <c r="G37" s="165"/>
      <c r="H37" s="165"/>
      <c r="I37" s="165"/>
      <c r="J37" s="165"/>
    </row>
    <row r="38" spans="1:10" ht="18" customHeight="1" thickBot="1">
      <c r="A38" s="1"/>
      <c r="B38" s="15" t="s">
        <v>68</v>
      </c>
      <c r="C38" s="29">
        <f>SUBTOTAL(109,Insurance[Projected Cost])</f>
        <v>0</v>
      </c>
      <c r="D38" s="27">
        <f>SUBTOTAL(109,Insurance[Actual Cost])</f>
        <v>0</v>
      </c>
      <c r="E38" s="22">
        <f>SUBTOTAL(109,Insurance[Difference])</f>
        <v>0</v>
      </c>
      <c r="F38" s="4"/>
      <c r="G38" s="38" t="s">
        <v>61</v>
      </c>
      <c r="H38" s="39" t="s">
        <v>0</v>
      </c>
      <c r="I38" s="19" t="s">
        <v>1</v>
      </c>
      <c r="J38" s="20" t="s">
        <v>2</v>
      </c>
    </row>
    <row r="39" spans="1:10" ht="18" customHeight="1" thickBot="1">
      <c r="A39" s="1"/>
      <c r="B39" s="165"/>
      <c r="C39" s="165"/>
      <c r="D39" s="165"/>
      <c r="E39" s="165"/>
      <c r="F39" s="41"/>
      <c r="G39" s="127" t="s">
        <v>52</v>
      </c>
      <c r="H39" s="97"/>
      <c r="I39" s="124"/>
      <c r="J39" s="128">
        <f>SavingsOrInvestment[Projected Cost]-SavingsOrInvestment[Actual Cost]</f>
        <v>0</v>
      </c>
    </row>
    <row r="40" spans="1:10" ht="18" customHeight="1" thickBot="1">
      <c r="A40" s="1"/>
      <c r="B40" s="87" t="s">
        <v>60</v>
      </c>
      <c r="C40" s="123" t="s">
        <v>0</v>
      </c>
      <c r="D40" s="48" t="s">
        <v>1</v>
      </c>
      <c r="E40" s="48" t="s">
        <v>2</v>
      </c>
      <c r="F40" s="41"/>
      <c r="G40" s="75" t="s">
        <v>53</v>
      </c>
      <c r="H40" s="129"/>
      <c r="I40" s="101"/>
      <c r="J40" s="101">
        <f>SavingsOrInvestment[Projected Cost]-SavingsOrInvestment[Actual Cost]</f>
        <v>0</v>
      </c>
    </row>
    <row r="41" spans="1:10" ht="18" customHeight="1" thickBot="1">
      <c r="A41" s="1"/>
      <c r="B41" s="51" t="s">
        <v>20</v>
      </c>
      <c r="C41" s="124"/>
      <c r="D41" s="94"/>
      <c r="E41" s="94">
        <f>Food[Projected Cost]-Food[Actual Cost]</f>
        <v>0</v>
      </c>
      <c r="F41" s="41"/>
      <c r="G41" s="130" t="s">
        <v>12</v>
      </c>
      <c r="H41" s="131"/>
      <c r="I41" s="124"/>
      <c r="J41" s="132">
        <f>SavingsOrInvestment[Projected Cost]-SavingsOrInvestment[Actual Cost]</f>
        <v>0</v>
      </c>
    </row>
    <row r="42" spans="1:10" ht="18" customHeight="1" thickBot="1">
      <c r="A42" s="1"/>
      <c r="B42" s="57" t="s">
        <v>28</v>
      </c>
      <c r="C42" s="125"/>
      <c r="D42" s="112"/>
      <c r="E42" s="112">
        <f>Food[Projected Cost]-Food[Actual Cost]</f>
        <v>0</v>
      </c>
      <c r="F42" s="4"/>
      <c r="G42" s="38" t="s">
        <v>68</v>
      </c>
      <c r="H42" s="26">
        <f>SUBTOTAL(109,SavingsOrInvestment[Projected Cost])</f>
        <v>0</v>
      </c>
      <c r="I42" s="21">
        <f>SUBTOTAL(109,SavingsOrInvestment[Actual Cost])</f>
        <v>0</v>
      </c>
      <c r="J42" s="22">
        <f>SUBTOTAL(109,SavingsOrInvestment[Difference])</f>
        <v>0</v>
      </c>
    </row>
    <row r="43" spans="1:10" ht="18" customHeight="1">
      <c r="A43" s="1"/>
      <c r="B43" s="62" t="s">
        <v>12</v>
      </c>
      <c r="C43" s="124"/>
      <c r="D43" s="94"/>
      <c r="E43" s="94">
        <f>Food[Projected Cost]-Food[Actual Cost]</f>
        <v>0</v>
      </c>
      <c r="F43" s="4"/>
      <c r="G43" s="165"/>
      <c r="H43" s="165"/>
      <c r="I43" s="165"/>
      <c r="J43" s="165"/>
    </row>
    <row r="44" spans="1:10" ht="18" customHeight="1">
      <c r="A44" s="1"/>
      <c r="B44" s="67" t="s">
        <v>68</v>
      </c>
      <c r="C44" s="126">
        <f>SUBTOTAL(109,Food[Projected Cost])</f>
        <v>0</v>
      </c>
      <c r="D44" s="96">
        <f>SUBTOTAL(109,Food[Actual Cost])</f>
        <v>0</v>
      </c>
      <c r="E44" s="96">
        <f>SUBTOTAL(109,Food[Difference])</f>
        <v>0</v>
      </c>
      <c r="F44" s="4"/>
      <c r="G44" s="87" t="s">
        <v>62</v>
      </c>
      <c r="H44" s="123" t="s">
        <v>0</v>
      </c>
      <c r="I44" s="48" t="s">
        <v>1</v>
      </c>
      <c r="J44" s="50" t="s">
        <v>2</v>
      </c>
    </row>
    <row r="45" spans="1:10" ht="18" customHeight="1" thickBot="1">
      <c r="A45" s="1"/>
      <c r="B45" s="165"/>
      <c r="C45" s="165"/>
      <c r="D45" s="165"/>
      <c r="E45" s="165"/>
      <c r="F45" s="12"/>
      <c r="G45" s="133" t="s">
        <v>37</v>
      </c>
      <c r="H45" s="124"/>
      <c r="I45" s="94"/>
      <c r="J45" s="124">
        <f>GiftsAndDonations[Projected Cost]-GiftsAndDonations[Actual Cost]</f>
        <v>0</v>
      </c>
    </row>
    <row r="46" spans="1:10" ht="18" customHeight="1" thickBot="1">
      <c r="A46" s="1"/>
      <c r="B46" s="38" t="s">
        <v>63</v>
      </c>
      <c r="C46" s="42" t="s">
        <v>0</v>
      </c>
      <c r="D46" s="42" t="s">
        <v>1</v>
      </c>
      <c r="E46" s="42" t="s">
        <v>2</v>
      </c>
      <c r="F46" s="12"/>
      <c r="G46" s="111" t="s">
        <v>38</v>
      </c>
      <c r="H46" s="125"/>
      <c r="I46" s="112"/>
      <c r="J46" s="125">
        <f>GiftsAndDonations[Projected Cost]-GiftsAndDonations[Actual Cost]</f>
        <v>0</v>
      </c>
    </row>
    <row r="47" spans="1:10" ht="18" customHeight="1" thickBot="1">
      <c r="A47" s="1"/>
      <c r="B47" s="136" t="s">
        <v>21</v>
      </c>
      <c r="C47" s="98"/>
      <c r="D47" s="98"/>
      <c r="E47" s="97">
        <f>Pets[Projected Cost]-Pets[Actual Cost]</f>
        <v>0</v>
      </c>
      <c r="F47" s="12"/>
      <c r="G47" s="134" t="s">
        <v>45</v>
      </c>
      <c r="H47" s="124"/>
      <c r="I47" s="94"/>
      <c r="J47" s="124">
        <f>GiftsAndDonations[Projected Cost]-GiftsAndDonations[Actual Cost]</f>
        <v>0</v>
      </c>
    </row>
    <row r="48" spans="1:10" ht="18" customHeight="1" thickBot="1">
      <c r="A48" s="1"/>
      <c r="B48" s="75" t="s">
        <v>23</v>
      </c>
      <c r="C48" s="101"/>
      <c r="D48" s="101"/>
      <c r="E48" s="101">
        <f>Pets[Projected Cost]-Pets[Actual Cost]</f>
        <v>0</v>
      </c>
      <c r="F48" s="4"/>
      <c r="G48" s="67" t="s">
        <v>68</v>
      </c>
      <c r="H48" s="126">
        <f>SUBTOTAL(109,GiftsAndDonations[Projected Cost])</f>
        <v>0</v>
      </c>
      <c r="I48" s="96">
        <f>SUBTOTAL(109,GiftsAndDonations[Actual Cost])</f>
        <v>0</v>
      </c>
      <c r="J48" s="135">
        <f>SUBTOTAL(109,GiftsAndDonations[Difference])</f>
        <v>0</v>
      </c>
    </row>
    <row r="49" spans="1:10" ht="18" customHeight="1" thickBot="1">
      <c r="A49" s="1"/>
      <c r="B49" s="136" t="s">
        <v>24</v>
      </c>
      <c r="C49" s="98"/>
      <c r="D49" s="105"/>
      <c r="E49" s="107">
        <f>Pets[Projected Cost]-Pets[Actual Cost]</f>
        <v>0</v>
      </c>
      <c r="F49" s="4"/>
      <c r="G49" s="165"/>
      <c r="H49" s="165"/>
      <c r="I49" s="165"/>
      <c r="J49" s="165"/>
    </row>
    <row r="50" spans="1:10" ht="18" customHeight="1" thickBot="1">
      <c r="A50" s="1"/>
      <c r="B50" s="75" t="s">
        <v>22</v>
      </c>
      <c r="C50" s="101"/>
      <c r="D50" s="129"/>
      <c r="E50" s="101">
        <f>Pets[Projected Cost]-Pets[Actual Cost]</f>
        <v>0</v>
      </c>
      <c r="F50" s="4"/>
      <c r="G50" s="38" t="s">
        <v>64</v>
      </c>
      <c r="H50" s="39" t="s">
        <v>0</v>
      </c>
      <c r="I50" s="28" t="s">
        <v>1</v>
      </c>
      <c r="J50" s="28" t="s">
        <v>2</v>
      </c>
    </row>
    <row r="51" spans="1:10" ht="18" customHeight="1" thickBot="1">
      <c r="A51" s="1"/>
      <c r="B51" s="137" t="s">
        <v>12</v>
      </c>
      <c r="C51" s="131"/>
      <c r="D51" s="98"/>
      <c r="E51" s="98">
        <f>Pets[Projected Cost]-Pets[Actual Cost]</f>
        <v>0</v>
      </c>
      <c r="F51" s="41"/>
      <c r="G51" s="130" t="s">
        <v>40</v>
      </c>
      <c r="H51" s="138"/>
      <c r="I51" s="98"/>
      <c r="J51" s="98">
        <f>Legal[Projected Cost]-Legal[Actual Cost]</f>
        <v>0</v>
      </c>
    </row>
    <row r="52" spans="1:10" ht="18" customHeight="1" thickBot="1">
      <c r="A52" s="1"/>
      <c r="B52" s="34" t="s">
        <v>68</v>
      </c>
      <c r="C52" s="29">
        <f>SUBTOTAL(109,Pets[Projected Cost])</f>
        <v>0</v>
      </c>
      <c r="D52" s="29">
        <f>SUBTOTAL(109,Pets[Actual Cost])</f>
        <v>0</v>
      </c>
      <c r="E52" s="29">
        <f>SUBTOTAL(109,Pets[Difference])</f>
        <v>0</v>
      </c>
      <c r="F52" s="41"/>
      <c r="G52" s="139" t="s">
        <v>41</v>
      </c>
      <c r="H52" s="140"/>
      <c r="I52" s="101"/>
      <c r="J52" s="101">
        <f>Legal[Projected Cost]-Legal[Actual Cost]</f>
        <v>0</v>
      </c>
    </row>
    <row r="53" spans="1:10" ht="18" customHeight="1" thickBot="1">
      <c r="A53" s="1"/>
      <c r="B53" s="165"/>
      <c r="C53" s="165"/>
      <c r="D53" s="165"/>
      <c r="E53" s="165"/>
      <c r="F53" s="41"/>
      <c r="G53" s="130" t="s">
        <v>46</v>
      </c>
      <c r="H53" s="138"/>
      <c r="I53" s="98"/>
      <c r="J53" s="141">
        <f>Legal[Projected Cost]-Legal[Actual Cost]</f>
        <v>0</v>
      </c>
    </row>
    <row r="54" spans="1:10" ht="18" customHeight="1" thickBot="1">
      <c r="A54" s="1"/>
      <c r="B54" s="145" t="s">
        <v>65</v>
      </c>
      <c r="C54" s="50" t="s">
        <v>0</v>
      </c>
      <c r="D54" s="49" t="s">
        <v>1</v>
      </c>
      <c r="E54" s="50" t="s">
        <v>2</v>
      </c>
      <c r="F54" s="41"/>
      <c r="G54" s="142" t="s">
        <v>12</v>
      </c>
      <c r="H54" s="143"/>
      <c r="I54" s="102"/>
      <c r="J54" s="110">
        <f>Legal[Projected Cost]-Legal[Actual Cost]</f>
        <v>0</v>
      </c>
    </row>
    <row r="55" spans="1:10" ht="18" customHeight="1" thickBot="1">
      <c r="A55" s="1"/>
      <c r="B55" s="62" t="s">
        <v>23</v>
      </c>
      <c r="C55" s="138"/>
      <c r="D55" s="94"/>
      <c r="E55" s="94">
        <f>PersonalCare[Projected Cost]-PersonalCare[Actual Cost]</f>
        <v>0</v>
      </c>
      <c r="F55" s="4"/>
      <c r="G55" s="38" t="s">
        <v>68</v>
      </c>
      <c r="H55" s="23">
        <f>SUBTOTAL(109,Legal[Projected Cost])</f>
        <v>0</v>
      </c>
      <c r="I55" s="29">
        <f>SUBTOTAL(109,Legal[Actual Cost])</f>
        <v>0</v>
      </c>
      <c r="J55" s="29">
        <f>SUBTOTAL(109,Legal[Difference])</f>
        <v>0</v>
      </c>
    </row>
    <row r="56" spans="1:10" ht="18" customHeight="1" thickBot="1">
      <c r="A56" s="1"/>
      <c r="B56" s="57" t="s">
        <v>26</v>
      </c>
      <c r="C56" s="113"/>
      <c r="D56" s="112"/>
      <c r="E56" s="112">
        <f>PersonalCare[Projected Cost]-PersonalCare[Actual Cost]</f>
        <v>0</v>
      </c>
      <c r="F56" s="3"/>
      <c r="G56" s="167"/>
      <c r="H56" s="167"/>
      <c r="I56" s="167"/>
      <c r="J56" s="167"/>
    </row>
    <row r="57" spans="1:10" ht="18" customHeight="1" thickBot="1">
      <c r="A57" s="1"/>
      <c r="B57" s="55" t="s">
        <v>25</v>
      </c>
      <c r="C57" s="90"/>
      <c r="D57" s="94"/>
      <c r="E57" s="94">
        <f>PersonalCare[Projected Cost]-PersonalCare[Actual Cost]</f>
        <v>0</v>
      </c>
      <c r="F57" s="3"/>
    </row>
    <row r="58" spans="1:10" ht="18" customHeight="1" thickBot="1">
      <c r="A58" s="1"/>
      <c r="B58" s="57" t="s">
        <v>32</v>
      </c>
      <c r="C58" s="113"/>
      <c r="D58" s="112"/>
      <c r="E58" s="113">
        <f>PersonalCare[Projected Cost]-PersonalCare[Actual Cost]</f>
        <v>0</v>
      </c>
      <c r="F58" s="3"/>
      <c r="G58" s="161" t="s">
        <v>77</v>
      </c>
    </row>
    <row r="59" spans="1:10" ht="18" customHeight="1" thickBot="1">
      <c r="A59" s="1"/>
      <c r="B59" s="62" t="s">
        <v>27</v>
      </c>
      <c r="C59" s="90"/>
      <c r="D59" s="90"/>
      <c r="E59" s="90">
        <f>PersonalCare[Projected Cost]-PersonalCare[Actual Cost]</f>
        <v>0</v>
      </c>
      <c r="F59" s="3"/>
      <c r="G59" s="162" t="s">
        <v>78</v>
      </c>
    </row>
    <row r="60" spans="1:10" ht="18" customHeight="1" thickBot="1">
      <c r="A60" s="1"/>
      <c r="B60" s="57" t="s">
        <v>39</v>
      </c>
      <c r="C60" s="112"/>
      <c r="D60" s="89"/>
      <c r="E60" s="112">
        <f>PersonalCare[Projected Cost]-PersonalCare[Actual Cost]</f>
        <v>0</v>
      </c>
      <c r="F60" s="3"/>
    </row>
    <row r="61" spans="1:10" ht="18" customHeight="1">
      <c r="A61" s="1"/>
      <c r="B61" s="62" t="s">
        <v>12</v>
      </c>
      <c r="C61" s="138"/>
      <c r="D61" s="95"/>
      <c r="E61" s="94">
        <f>PersonalCare[Projected Cost]-PersonalCare[Actual Cost]</f>
        <v>0</v>
      </c>
      <c r="F61" s="3"/>
    </row>
    <row r="62" spans="1:10" ht="18" customHeight="1" thickBot="1">
      <c r="A62" s="1"/>
      <c r="B62" s="146" t="s">
        <v>68</v>
      </c>
      <c r="C62" s="135">
        <f>SUBTOTAL(109,PersonalCare[Projected Cost])</f>
        <v>0</v>
      </c>
      <c r="D62" s="147">
        <f>SUBTOTAL(109,PersonalCare[Actual Cost])</f>
        <v>0</v>
      </c>
      <c r="E62" s="135">
        <f>SUBTOTAL(109,PersonalCare[Difference])</f>
        <v>0</v>
      </c>
      <c r="F62" s="3"/>
    </row>
    <row r="63" spans="1:10" ht="20" customHeight="1"/>
  </sheetData>
  <mergeCells count="26">
    <mergeCell ref="B1:J1"/>
    <mergeCell ref="C5:D5"/>
    <mergeCell ref="C6:D6"/>
    <mergeCell ref="C7:D7"/>
    <mergeCell ref="C8:D8"/>
    <mergeCell ref="B6:B8"/>
    <mergeCell ref="B3:B5"/>
    <mergeCell ref="C3:D3"/>
    <mergeCell ref="C4:D4"/>
    <mergeCell ref="G8:I8"/>
    <mergeCell ref="G5:I5"/>
    <mergeCell ref="H3:I3"/>
    <mergeCell ref="H4:I4"/>
    <mergeCell ref="H6:I6"/>
    <mergeCell ref="H7:I7"/>
    <mergeCell ref="B45:E45"/>
    <mergeCell ref="G56:J56"/>
    <mergeCell ref="B53:E53"/>
    <mergeCell ref="G43:J43"/>
    <mergeCell ref="G49:J49"/>
    <mergeCell ref="B22:E22"/>
    <mergeCell ref="B32:E32"/>
    <mergeCell ref="B39:E39"/>
    <mergeCell ref="G21:J21"/>
    <mergeCell ref="G30:J30"/>
    <mergeCell ref="G37:J37"/>
  </mergeCells>
  <phoneticPr fontId="2" type="noConversion"/>
  <conditionalFormatting sqref="E11:E21 E24:E31 E34:E38 E41:E44 E47:E52 E55:E62 J11:J20 J23:J29 J32:J36 J39:J42 J45:J48 J51:J55">
    <cfRule type="iconSet" priority="1">
      <iconSet iconSet="3Signs">
        <cfvo type="percent" val="0"/>
        <cfvo type="num" val="-20"/>
        <cfvo type="num" val="0"/>
      </iconSet>
    </cfRule>
  </conditionalFormatting>
  <dataValidations count="55">
    <dataValidation allowBlank="1" showInputMessage="1" showErrorMessage="1" prompt="Create Personal Monthly Budget in this worksheet.  Projected &amp; Actual income starts in cell B3. Sample tables for expense categories are in two columns starting in cells B10 &amp; G10" sqref="A1"/>
    <dataValidation allowBlank="1" showInputMessage="1" showErrorMessage="1" prompt="Title of this worksheet is in this cell.  Continue to cell B3 to enter projected and actual income. Expense and balance summary are auto calculated starting in cell G3" sqref="B1:J1"/>
    <dataValidation allowBlank="1" showInputMessage="1" showErrorMessage="1" prompt="Enter projected Income in cell E3 &amp; Extra projected income in cell E4. Total projected monthly income is auto calculated in cell E5. Actual Monthly Income label is in cell below" sqref="B3:B5"/>
    <dataValidation allowBlank="1" showInputMessage="1" showErrorMessage="1" prompt="Enter actual Income 1 in cell at right" sqref="C6:D6"/>
    <dataValidation allowBlank="1" showInputMessage="1" showErrorMessage="1" prompt="Enter actual Income 1 in this cell" sqref="E6"/>
    <dataValidation allowBlank="1" showInputMessage="1" showErrorMessage="1" prompt="Enter actual Extra Income in cell at right" sqref="C7:D7"/>
    <dataValidation allowBlank="1" showInputMessage="1" showErrorMessage="1" prompt="Enter actual Extra Income in this cell" sqref="E7"/>
    <dataValidation allowBlank="1" showInputMessage="1" showErrorMessage="1" prompt="Total actual monthly income is auto calculated in cell at right" sqref="C8:D8"/>
    <dataValidation allowBlank="1" showInputMessage="1" showErrorMessage="1" prompt="Total projected monthly income is auto calculated in this cell" sqref="E5"/>
    <dataValidation allowBlank="1" showInputMessage="1" showErrorMessage="1" prompt="Enter actual Income in cell E6 &amp; Extra actual income in cell E7. Total actual monthly income is auto calculated in cell E8. Income summary is auto calculated starting in cell G3" sqref="B6:B8"/>
    <dataValidation allowBlank="1" showInputMessage="1" showErrorMessage="1" prompt="Total actual monthly income is auto calculated in this cell" sqref="E8"/>
    <dataValidation allowBlank="1" showInputMessage="1" showErrorMessage="1" prompt="Projected Balance is auto calculated in cell J6" sqref="G6"/>
    <dataValidation allowBlank="1" showInputMessage="1" showErrorMessage="1" prompt="Sample Housing expenses are in this column under this heading" sqref="B10"/>
    <dataValidation allowBlank="1" showInputMessage="1" showErrorMessage="1" prompt="Enter Projected Cost in this column under this heading" sqref="C10 H50 C54 H10 H22 H31 H38 H44 C23 C33 C40 C46"/>
    <dataValidation allowBlank="1" showInputMessage="1" showErrorMessage="1" prompt="Enter Actual Cost in this column under this heading" sqref="D10 D23 D54 I10 I22 I31 I38 I44 I50 D33 D40 D46"/>
    <dataValidation allowBlank="1" showInputMessage="1" showErrorMessage="1" prompt="Sample Transportation expenses are in this column under this heading" sqref="B23"/>
    <dataValidation allowBlank="1" showInputMessage="1" showErrorMessage="1" prompt="Enter details in Personal Care table starting below" sqref="B53:E53"/>
    <dataValidation allowBlank="1" showInputMessage="1" showErrorMessage="1" prompt="Enter details in Transportation table starting below" sqref="B22:E22"/>
    <dataValidation allowBlank="1" showInputMessage="1" showErrorMessage="1" prompt="Sample Personal Care expenses are in this column under this heading" sqref="B54"/>
    <dataValidation allowBlank="1" showInputMessage="1" showErrorMessage="1" prompt="Sample Entertainment expenses are in this column under this heading" sqref="G10"/>
    <dataValidation allowBlank="1" showInputMessage="1" showErrorMessage="1" prompt="Enter details in Loans table starting below" sqref="G21:J21"/>
    <dataValidation allowBlank="1" showInputMessage="1" showErrorMessage="1" prompt="Sample Loan expenses are in this column under this heading" sqref="G22"/>
    <dataValidation allowBlank="1" showInputMessage="1" showErrorMessage="1" prompt="Enter details in Taxes table starting below" sqref="G30:J30"/>
    <dataValidation allowBlank="1" showInputMessage="1" showErrorMessage="1" prompt="Sample Tax expenses are in this column under this heading" sqref="G31"/>
    <dataValidation allowBlank="1" showInputMessage="1" showErrorMessage="1" prompt="Enter details in Savings or Investments table starting below" sqref="G37:J37"/>
    <dataValidation allowBlank="1" showInputMessage="1" showErrorMessage="1" prompt="Sample Savings or Investment expenses are in this column under this heading" sqref="G38"/>
    <dataValidation allowBlank="1" showInputMessage="1" showErrorMessage="1" prompt="Enter details in Gifts and Donations table starting below" sqref="G43:J43"/>
    <dataValidation allowBlank="1" showInputMessage="1" showErrorMessage="1" prompt="Sample Gifts and Donation expenses are in this column under this heading" sqref="G44"/>
    <dataValidation allowBlank="1" showInputMessage="1" showErrorMessage="1" prompt="Enter details in Legal table starting below" sqref="G49:J49"/>
    <dataValidation allowBlank="1" showInputMessage="1" showErrorMessage="1" prompt="Sample Legal expenses are in this column under this heading" sqref="G50"/>
    <dataValidation allowBlank="1" showInputMessage="1" showErrorMessage="1" prompt="Total Projected Cost is auto calculated in cell J57, Total Actual Cost in cell J59, and Difference in cell J61" sqref="G56:J56"/>
    <dataValidation allowBlank="1" showInputMessage="1" showErrorMessage="1" prompt="Sample Insurance expenses are in this column under this heading" sqref="B33"/>
    <dataValidation allowBlank="1" showInputMessage="1" showErrorMessage="1" prompt="Sample Food expenses are in this column under this heading" sqref="B40"/>
    <dataValidation allowBlank="1" showInputMessage="1" showErrorMessage="1" prompt="Modify or enter Pets items in this column under this heading" sqref="B46"/>
    <dataValidation allowBlank="1" showInputMessage="1" showErrorMessage="1" prompt="Enter details in Insurance table starting below" sqref="B32:E32"/>
    <dataValidation allowBlank="1" showInputMessage="1" showErrorMessage="1" prompt="Enter details in Food table starting below" sqref="B39:E39"/>
    <dataValidation allowBlank="1" showInputMessage="1" showErrorMessage="1" prompt="Enter details in Pets table starting below" sqref="B45:E45"/>
    <dataValidation allowBlank="1" showInputMessage="1" showErrorMessage="1" prompt="Enter details in Entertainment table starting below" sqref="G9"/>
    <dataValidation allowBlank="1" showInputMessage="1" showErrorMessage="1" prompt="Difference is auto calculated in this column under this heading" sqref="E10 J10 E23 J22 E33 J31 E40 E46 J50 J44 J38 E54"/>
    <dataValidation allowBlank="1" showInputMessage="1" showErrorMessage="1" prompt="Total projected monthly income is auto calculated in cell at right" sqref="C5:D5"/>
    <dataValidation allowBlank="1" showInputMessage="1" showErrorMessage="1" prompt="Enter projected Income 1 in cell at right" sqref="C3:D3"/>
    <dataValidation allowBlank="1" showInputMessage="1" showErrorMessage="1" prompt="Enter projected Extra income in cell at right" sqref="C4:D4"/>
    <dataValidation allowBlank="1" showInputMessage="1" showErrorMessage="1" prompt="Enter projected Income 1 in this cell" sqref="E3"/>
    <dataValidation allowBlank="1" showInputMessage="1" showErrorMessage="1" prompt="Enter projectred Extra Income in this cell" sqref="E4"/>
    <dataValidation allowBlank="1" showInputMessage="1" showErrorMessage="1" prompt="Actual Balance is auto calculated in cell J7" sqref="G7"/>
    <dataValidation allowBlank="1" showInputMessage="1" showErrorMessage="1" prompt="Total Projected Expense is auto calculated in this cell" sqref="J3"/>
    <dataValidation allowBlank="1" showInputMessage="1" showErrorMessage="1" prompt="Total Actual Expense is auto calculated in this cell" sqref="J4"/>
    <dataValidation allowBlank="1" showInputMessage="1" showErrorMessage="1" prompt="Total Expense Difference is auto calculated in this cell" sqref="J5"/>
    <dataValidation allowBlank="1" showInputMessage="1" showErrorMessage="1" prompt="Total Projected Expense is auto calculated in cell J3" sqref="G3"/>
    <dataValidation allowBlank="1" showInputMessage="1" showErrorMessage="1" prompt="Total Actual Expense is auto calculated in cell J4" sqref="G4"/>
    <dataValidation allowBlank="1" showInputMessage="1" showErrorMessage="1" prompt="Total Expense Difference is auto calculated in cell at right" sqref="G5:I5"/>
    <dataValidation allowBlank="1" showInputMessage="1" showErrorMessage="1" prompt="Difference in the projected versus actual balance is auto calculated in cell at right" sqref="G8:I8"/>
    <dataValidation allowBlank="1" showInputMessage="1" showErrorMessage="1" prompt="Projected Balance is auto calculated in this cell" sqref="J6"/>
    <dataValidation allowBlank="1" showInputMessage="1" showErrorMessage="1" prompt="Actual Balance is auto calculated in this cell" sqref="J7"/>
    <dataValidation allowBlank="1" showInputMessage="1" showErrorMessage="1" prompt="Balance Difference is auto calculated in this cell" sqref="J8"/>
  </dataValidations>
  <hyperlinks>
    <hyperlink ref="G58" r:id="rId1"/>
  </hyperlinks>
  <printOptions horizontalCentered="1"/>
  <pageMargins left="0.5" right="0.5" top="0.5" bottom="0.5" header="0.5" footer="0.5"/>
  <pageSetup scale="50" orientation="portrait" horizontalDpi="4294967292" verticalDpi="4294967292"/>
  <headerFooter differentFirst="1" alignWithMargins="0">
    <oddFooter>Page &amp;P of &amp;N</oddFooter>
  </headerFooter>
  <ignoredErrors>
    <ignoredError sqref="E25:E30 E15:E20 J12:J19 J23:J28 E34:E37 J32:J35 J39:J41 E41:E43 E47:E51 J45:J47 J51:J54 E55:E61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TM16410113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Dawn Sanders</cp:lastModifiedBy>
  <cp:lastPrinted>2021-05-10T03:09:56Z</cp:lastPrinted>
  <dcterms:created xsi:type="dcterms:W3CDTF">2018-04-23T07:00:55Z</dcterms:created>
  <dcterms:modified xsi:type="dcterms:W3CDTF">2021-05-10T03:10:22Z</dcterms:modified>
</cp:coreProperties>
</file>